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1"/>
  </bookViews>
  <sheets>
    <sheet name="Configuration 1" sheetId="1" r:id="rId1"/>
    <sheet name="Configuration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<sst xmlns="http://schemas.openxmlformats.org/spreadsheetml/2006/main" count="428" uniqueCount="62">
  <si>
    <t>Watts</t>
  </si>
  <si>
    <t>Volts</t>
  </si>
  <si>
    <t>Ampere</t>
  </si>
  <si>
    <t>%</t>
  </si>
  <si>
    <t>Linear PSU's</t>
  </si>
  <si>
    <t>+12 Volts</t>
  </si>
  <si>
    <t>Input voltage</t>
  </si>
  <si>
    <t>Output voltage</t>
  </si>
  <si>
    <t>Drop out voltage</t>
  </si>
  <si>
    <t>Output current</t>
  </si>
  <si>
    <t>Main SMPS</t>
  </si>
  <si>
    <t>High positive voltage output current</t>
  </si>
  <si>
    <t>Low  positive voltage output current</t>
  </si>
  <si>
    <t>High negative voltage output current</t>
  </si>
  <si>
    <t>Low  negative voltage output current</t>
  </si>
  <si>
    <t xml:space="preserve">High positive output power </t>
  </si>
  <si>
    <t>Low  positive output power</t>
  </si>
  <si>
    <t>High negative output power</t>
  </si>
  <si>
    <t>Low  negative output power</t>
  </si>
  <si>
    <t>Total output power</t>
  </si>
  <si>
    <t>Min. efficiency</t>
  </si>
  <si>
    <t>Max.input power at 10 - 17 Volts: </t>
  </si>
  <si>
    <t>Max.dissipation</t>
  </si>
  <si>
    <t>Max. input current at</t>
  </si>
  <si>
    <t>Standby SMPS</t>
  </si>
  <si>
    <t>High positive output power</t>
  </si>
  <si>
    <t>Min. Efficiency</t>
  </si>
  <si>
    <t>Max. dissipation</t>
  </si>
  <si>
    <t>PSU -12 Volts</t>
  </si>
  <si>
    <t>PSU +12 Volts</t>
  </si>
  <si>
    <t>PSU -5 Volts</t>
  </si>
  <si>
    <t>PSU +3,3 Volts</t>
  </si>
  <si>
    <t>PSU +5 Volts</t>
  </si>
  <si>
    <t>+5 Volts</t>
  </si>
  <si>
    <t>+3,3 Volts</t>
  </si>
  <si>
    <t>-5 Volts</t>
  </si>
  <si>
    <t>-12 Volts</t>
  </si>
  <si>
    <t>Max. output current</t>
  </si>
  <si>
    <r>
      <t>Configuration 2:</t>
    </r>
    <r>
      <rPr>
        <b/>
        <sz val="12"/>
        <rFont val="Arial"/>
        <family val="2"/>
      </rPr>
      <t xml:space="preserve">
</t>
    </r>
    <r>
      <rPr>
        <b/>
        <u val="single"/>
        <sz val="12"/>
        <rFont val="Arial"/>
        <family val="2"/>
      </rPr>
      <t>Idividual SMPS pre-regulators followed by linear post regulators, all in parallel from main power input</t>
    </r>
    <r>
      <rPr>
        <b/>
        <sz val="12"/>
        <rFont val="Arial"/>
        <family val="2"/>
      </rPr>
      <t xml:space="preserve">
Input:10 - 17 Volts,
Outputs: +12, +5, +3,3 and -12V, -5  Volts
</t>
    </r>
    <r>
      <rPr>
        <b/>
        <u val="single"/>
        <sz val="12"/>
        <rFont val="Arial"/>
        <family val="2"/>
      </rPr>
      <t xml:space="preserve">Standby SMPS
Idividual SMPS pre-regulators followed by linear post regulators </t>
    </r>
    <r>
      <rPr>
        <b/>
        <sz val="12"/>
        <rFont val="Arial"/>
        <family val="2"/>
      </rPr>
      <t xml:space="preserve">
Input: 10 - 17 Volts
Outputs: +12, +5 </t>
    </r>
  </si>
  <si>
    <t>High positive voltage output</t>
  </si>
  <si>
    <t>Low  positive voltage output</t>
  </si>
  <si>
    <t>High negative voltage output</t>
  </si>
  <si>
    <t>Low  negative voltage output</t>
  </si>
  <si>
    <t xml:space="preserve">Input voltage </t>
  </si>
  <si>
    <t>Output power</t>
  </si>
  <si>
    <t>SMPS part</t>
  </si>
  <si>
    <t>Linear part</t>
  </si>
  <si>
    <t>Input voltage ( =output of SMPS part)</t>
  </si>
  <si>
    <t>Max. output current ( = output of SMPS part)</t>
  </si>
  <si>
    <t>Max. input power</t>
  </si>
  <si>
    <t>Max. output power</t>
  </si>
  <si>
    <t>Efficiency</t>
  </si>
  <si>
    <t>+10 to +17</t>
  </si>
  <si>
    <t>Overall efficiency SMPS + Linear</t>
  </si>
  <si>
    <t>PSU +24 Volts</t>
  </si>
  <si>
    <t>Total max. power dissipation</t>
  </si>
  <si>
    <t>Total efficiency</t>
  </si>
  <si>
    <t>Another voltage</t>
  </si>
  <si>
    <r>
      <t>Configuration 1:</t>
    </r>
    <r>
      <rPr>
        <b/>
        <sz val="14"/>
        <rFont val="Arial"/>
        <family val="2"/>
      </rPr>
      <t xml:space="preserve">
</t>
    </r>
    <r>
      <rPr>
        <b/>
        <u val="single"/>
        <sz val="14"/>
        <rFont val="Arial"/>
        <family val="2"/>
      </rPr>
      <t>Single main SMPS pre-regulator</t>
    </r>
    <r>
      <rPr>
        <b/>
        <sz val="14"/>
        <rFont val="Arial"/>
        <family val="2"/>
      </rPr>
      <t xml:space="preserve">
Input 10 - 17 Volt 
Output 1 X  +14 (High) and 1 X  + 7 (Low) Volts and 1 X  -14 (High) and 1 X  -7 (Low) Volts
Followed by linear post regulators +12, +5, +3,3 and -12V, -5  Volt
</t>
    </r>
    <r>
      <rPr>
        <b/>
        <u val="single"/>
        <sz val="14"/>
        <rFont val="Arial"/>
        <family val="2"/>
      </rPr>
      <t>Standby SMPS</t>
    </r>
    <r>
      <rPr>
        <b/>
        <sz val="14"/>
        <rFont val="Arial"/>
        <family val="2"/>
      </rPr>
      <t xml:space="preserve">
Input 10 - 17 Volt
 Output 1 X  +14 (High) and 1 X  + 7 (Low) Volts </t>
    </r>
  </si>
  <si>
    <t>Max. Input power</t>
  </si>
  <si>
    <t>Total max. linear power dissipation</t>
  </si>
  <si>
    <t>Total max. linear output power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</si>
</sst>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 horizontal="left"/>
    </xf>
    <xf numFmtId="0" fontId="6" fillId="0" borderId="0" xfId="0" applyFont="1" applyAlignment="1">
      <alignment/>
    </xf>
    <xf numFmtId="168" fontId="5" fillId="4" borderId="5" xfId="0" applyNumberFormat="1" applyFont="1" applyFill="1" applyBorder="1" applyAlignment="1">
      <alignment horizontal="right"/>
    </xf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9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 horizontal="left"/>
    </xf>
    <xf numFmtId="168" fontId="5" fillId="4" borderId="18" xfId="0" applyNumberFormat="1" applyFont="1" applyFill="1" applyBorder="1" applyAlignment="1">
      <alignment horizontal="right"/>
    </xf>
    <xf numFmtId="168" fontId="5" fillId="4" borderId="4" xfId="0" applyNumberFormat="1" applyFont="1" applyFill="1" applyBorder="1" applyAlignment="1">
      <alignment horizontal="right"/>
    </xf>
    <xf numFmtId="168" fontId="5" fillId="4" borderId="6" xfId="0" applyNumberFormat="1" applyFont="1" applyFill="1" applyBorder="1" applyAlignment="1">
      <alignment horizontal="right"/>
    </xf>
    <xf numFmtId="168" fontId="7" fillId="5" borderId="4" xfId="0" applyNumberFormat="1" applyFont="1" applyFill="1" applyBorder="1" applyAlignment="1">
      <alignment horizontal="right"/>
    </xf>
    <xf numFmtId="168" fontId="7" fillId="5" borderId="5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left"/>
    </xf>
    <xf numFmtId="168" fontId="7" fillId="5" borderId="6" xfId="0" applyNumberFormat="1" applyFont="1" applyFill="1" applyBorder="1" applyAlignment="1">
      <alignment horizontal="right"/>
    </xf>
    <xf numFmtId="0" fontId="5" fillId="4" borderId="18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2" fillId="3" borderId="26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3" borderId="31" xfId="0" applyFont="1" applyFill="1" applyBorder="1" applyAlignment="1">
      <alignment horizontal="left"/>
    </xf>
    <xf numFmtId="168" fontId="7" fillId="5" borderId="31" xfId="0" applyNumberFormat="1" applyFont="1" applyFill="1" applyBorder="1" applyAlignment="1">
      <alignment horizontal="right"/>
    </xf>
    <xf numFmtId="168" fontId="7" fillId="5" borderId="32" xfId="0" applyNumberFormat="1" applyFont="1" applyFill="1" applyBorder="1" applyAlignment="1">
      <alignment horizontal="right"/>
    </xf>
    <xf numFmtId="168" fontId="7" fillId="5" borderId="33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 quotePrefix="1">
      <alignment/>
    </xf>
    <xf numFmtId="0" fontId="3" fillId="2" borderId="3" xfId="0" applyFont="1" applyFill="1" applyBorder="1" applyAlignment="1" quotePrefix="1">
      <alignment/>
    </xf>
    <xf numFmtId="168" fontId="2" fillId="3" borderId="4" xfId="0" applyNumberFormat="1" applyFont="1" applyFill="1" applyBorder="1" applyAlignment="1">
      <alignment horizontal="right"/>
    </xf>
    <xf numFmtId="168" fontId="2" fillId="3" borderId="5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168" fontId="9" fillId="4" borderId="35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2" borderId="3" xfId="0" applyFont="1" applyFill="1" applyBorder="1" applyAlignment="1" quotePrefix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3" xfId="0" applyFont="1" applyFill="1" applyBorder="1" applyAlignment="1" quotePrefix="1">
      <alignment horizontal="center" vertical="center" wrapText="1"/>
    </xf>
    <xf numFmtId="0" fontId="12" fillId="2" borderId="3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3" borderId="19" xfId="0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2" fillId="6" borderId="3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2" fillId="6" borderId="1" xfId="0" applyFont="1" applyFill="1" applyBorder="1" applyAlignment="1" quotePrefix="1">
      <alignment/>
    </xf>
    <xf numFmtId="0" fontId="2" fillId="6" borderId="2" xfId="0" applyFont="1" applyFill="1" applyBorder="1" applyAlignment="1" quotePrefix="1">
      <alignment/>
    </xf>
    <xf numFmtId="0" fontId="2" fillId="2" borderId="1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8" fontId="8" fillId="4" borderId="6" xfId="0" applyNumberFormat="1" applyFont="1" applyFill="1" applyBorder="1" applyAlignment="1">
      <alignment horizontal="right"/>
    </xf>
    <xf numFmtId="49" fontId="7" fillId="5" borderId="4" xfId="0" applyNumberFormat="1" applyFont="1" applyFill="1" applyBorder="1" applyAlignment="1" quotePrefix="1">
      <alignment horizontal="center"/>
    </xf>
    <xf numFmtId="168" fontId="0" fillId="0" borderId="0" xfId="0" applyNumberForma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/>
    </xf>
    <xf numFmtId="168" fontId="13" fillId="5" borderId="4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168" fontId="13" fillId="5" borderId="6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left"/>
    </xf>
    <xf numFmtId="0" fontId="3" fillId="3" borderId="24" xfId="0" applyFont="1" applyFill="1" applyBorder="1" applyAlignment="1">
      <alignment/>
    </xf>
    <xf numFmtId="168" fontId="9" fillId="4" borderId="35" xfId="0" applyNumberFormat="1" applyFont="1" applyFill="1" applyBorder="1" applyAlignment="1">
      <alignment/>
    </xf>
    <xf numFmtId="168" fontId="9" fillId="4" borderId="4" xfId="0" applyNumberFormat="1" applyFont="1" applyFill="1" applyBorder="1" applyAlignment="1">
      <alignment/>
    </xf>
    <xf numFmtId="168" fontId="9" fillId="4" borderId="5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2" borderId="13" xfId="0" applyFont="1" applyFill="1" applyBorder="1" applyAlignment="1" quotePrefix="1">
      <alignment/>
    </xf>
    <xf numFmtId="0" fontId="4" fillId="2" borderId="34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0" fillId="3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7"/>
  <sheetViews>
    <sheetView workbookViewId="0" topLeftCell="A20">
      <selection activeCell="E45" sqref="E45"/>
    </sheetView>
  </sheetViews>
  <sheetFormatPr defaultColWidth="9.140625" defaultRowHeight="12.75"/>
  <cols>
    <col min="2" max="2" width="42.57421875" style="0" customWidth="1"/>
    <col min="3" max="3" width="8.421875" style="3" customWidth="1"/>
    <col min="4" max="4" width="7.7109375" style="2" customWidth="1"/>
    <col min="5" max="5" width="9.421875" style="2" customWidth="1"/>
  </cols>
  <sheetData>
    <row r="1" spans="2:13" ht="170.25" customHeight="1" thickBot="1">
      <c r="B1" s="78" t="s">
        <v>58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2:6" s="77" customFormat="1" ht="16.5" customHeight="1" thickBot="1">
      <c r="B2" s="74"/>
      <c r="C2" s="75"/>
      <c r="D2" s="75"/>
      <c r="E2" s="75"/>
      <c r="F2" s="76"/>
    </row>
    <row r="3" spans="2:6" ht="16.5" thickBot="1">
      <c r="B3" s="8" t="s">
        <v>10</v>
      </c>
      <c r="C3" s="9"/>
      <c r="D3" s="9"/>
      <c r="E3" s="4"/>
      <c r="F3" s="5"/>
    </row>
    <row r="4" spans="2:7" ht="12.75">
      <c r="B4" s="14" t="s">
        <v>39</v>
      </c>
      <c r="C4" s="15"/>
      <c r="D4" s="15"/>
      <c r="E4" s="44">
        <v>14</v>
      </c>
      <c r="F4" s="35" t="s">
        <v>1</v>
      </c>
      <c r="G4" s="2"/>
    </row>
    <row r="5" spans="2:7" ht="12.75">
      <c r="B5" s="17" t="s">
        <v>40</v>
      </c>
      <c r="C5" s="19"/>
      <c r="D5" s="19"/>
      <c r="E5" s="45">
        <v>7</v>
      </c>
      <c r="F5" s="36" t="s">
        <v>1</v>
      </c>
      <c r="G5" s="2"/>
    </row>
    <row r="6" spans="2:7" ht="12.75">
      <c r="B6" s="17" t="s">
        <v>11</v>
      </c>
      <c r="C6" s="20"/>
      <c r="D6" s="20"/>
      <c r="E6" s="45">
        <v>10</v>
      </c>
      <c r="F6" s="36" t="s">
        <v>2</v>
      </c>
      <c r="G6" s="2"/>
    </row>
    <row r="7" spans="2:7" ht="12.75">
      <c r="B7" s="17" t="s">
        <v>12</v>
      </c>
      <c r="C7" s="20"/>
      <c r="D7" s="20"/>
      <c r="E7" s="45">
        <v>10</v>
      </c>
      <c r="F7" s="36" t="s">
        <v>2</v>
      </c>
      <c r="G7" s="2"/>
    </row>
    <row r="8" spans="2:7" ht="12.75">
      <c r="B8" s="17" t="s">
        <v>41</v>
      </c>
      <c r="C8" s="20"/>
      <c r="D8" s="20"/>
      <c r="E8" s="45">
        <v>-14</v>
      </c>
      <c r="F8" s="36" t="s">
        <v>1</v>
      </c>
      <c r="G8" s="2"/>
    </row>
    <row r="9" spans="2:7" ht="12.75">
      <c r="B9" s="17" t="s">
        <v>42</v>
      </c>
      <c r="C9" s="20"/>
      <c r="D9" s="20"/>
      <c r="E9" s="45">
        <v>-7</v>
      </c>
      <c r="F9" s="36" t="s">
        <v>1</v>
      </c>
      <c r="G9" s="2"/>
    </row>
    <row r="10" spans="2:7" ht="12.75">
      <c r="B10" s="17" t="s">
        <v>13</v>
      </c>
      <c r="C10" s="20"/>
      <c r="D10" s="20"/>
      <c r="E10" s="45">
        <v>0.5</v>
      </c>
      <c r="F10" s="36" t="s">
        <v>2</v>
      </c>
      <c r="G10" s="2"/>
    </row>
    <row r="11" spans="2:7" ht="12.75">
      <c r="B11" s="17" t="s">
        <v>14</v>
      </c>
      <c r="C11" s="20"/>
      <c r="D11" s="20"/>
      <c r="E11" s="45">
        <v>0.5</v>
      </c>
      <c r="F11" s="36" t="s">
        <v>2</v>
      </c>
      <c r="G11" s="2"/>
    </row>
    <row r="12" spans="2:7" ht="12.75">
      <c r="B12" s="17" t="s">
        <v>15</v>
      </c>
      <c r="C12" s="20"/>
      <c r="D12" s="20"/>
      <c r="E12" s="29">
        <f>E4*E6</f>
        <v>140</v>
      </c>
      <c r="F12" s="36" t="s">
        <v>0</v>
      </c>
      <c r="G12" s="2"/>
    </row>
    <row r="13" spans="2:7" ht="12.75">
      <c r="B13" s="17" t="s">
        <v>16</v>
      </c>
      <c r="C13" s="20"/>
      <c r="D13" s="20"/>
      <c r="E13" s="29">
        <f>E5*E7</f>
        <v>70</v>
      </c>
      <c r="F13" s="36" t="s">
        <v>0</v>
      </c>
      <c r="G13" s="2"/>
    </row>
    <row r="14" spans="2:7" ht="12.75">
      <c r="B14" s="17" t="s">
        <v>17</v>
      </c>
      <c r="C14" s="20"/>
      <c r="D14" s="20"/>
      <c r="E14" s="29">
        <f>-E8*E10</f>
        <v>7</v>
      </c>
      <c r="F14" s="36" t="s">
        <v>0</v>
      </c>
      <c r="G14" s="2"/>
    </row>
    <row r="15" spans="2:7" ht="12.75">
      <c r="B15" s="17" t="s">
        <v>18</v>
      </c>
      <c r="C15" s="20"/>
      <c r="D15" s="20"/>
      <c r="E15" s="29">
        <f>-E9*E11</f>
        <v>3.5</v>
      </c>
      <c r="F15" s="36" t="s">
        <v>0</v>
      </c>
      <c r="G15" s="2"/>
    </row>
    <row r="16" spans="2:8" ht="12.75">
      <c r="B16" s="17" t="s">
        <v>19</v>
      </c>
      <c r="C16" s="20"/>
      <c r="D16" s="20"/>
      <c r="E16" s="29">
        <f>SUM(E12:E15)</f>
        <v>220.5</v>
      </c>
      <c r="F16" s="36" t="s">
        <v>0</v>
      </c>
      <c r="G16" s="6"/>
      <c r="H16" s="7"/>
    </row>
    <row r="17" spans="2:8" ht="12.75">
      <c r="B17" s="17" t="s">
        <v>20</v>
      </c>
      <c r="C17" s="20"/>
      <c r="D17" s="20"/>
      <c r="E17" s="45">
        <v>80</v>
      </c>
      <c r="F17" s="46" t="s">
        <v>3</v>
      </c>
      <c r="G17" s="6"/>
      <c r="H17" s="7"/>
    </row>
    <row r="18" spans="2:8" ht="12.75">
      <c r="B18" s="17" t="s">
        <v>21</v>
      </c>
      <c r="C18" s="20"/>
      <c r="D18" s="20"/>
      <c r="E18" s="29">
        <f>(E16/E17)*100</f>
        <v>275.625</v>
      </c>
      <c r="F18" s="36" t="s">
        <v>0</v>
      </c>
      <c r="G18" s="7"/>
      <c r="H18" s="7"/>
    </row>
    <row r="19" spans="2:8" ht="13.5" thickBot="1">
      <c r="B19" s="31" t="s">
        <v>22</v>
      </c>
      <c r="C19" s="32"/>
      <c r="D19" s="33"/>
      <c r="E19" s="41">
        <f>E18-E16</f>
        <v>55.125</v>
      </c>
      <c r="F19" s="37" t="s">
        <v>0</v>
      </c>
      <c r="G19" s="6"/>
      <c r="H19" s="7"/>
    </row>
    <row r="20" spans="2:6" ht="12.75">
      <c r="B20" s="30" t="s">
        <v>23</v>
      </c>
      <c r="C20" s="44">
        <v>11</v>
      </c>
      <c r="D20" s="11" t="s">
        <v>1</v>
      </c>
      <c r="E20" s="42">
        <f>$E$18/C20</f>
        <v>25.056818181818183</v>
      </c>
      <c r="F20" s="38" t="s">
        <v>2</v>
      </c>
    </row>
    <row r="21" spans="2:6" ht="13.5" thickBot="1">
      <c r="B21" s="26" t="s">
        <v>23</v>
      </c>
      <c r="C21" s="47">
        <v>17</v>
      </c>
      <c r="D21" s="13" t="s">
        <v>1</v>
      </c>
      <c r="E21" s="43">
        <f>$E$18/C21</f>
        <v>16.21323529411765</v>
      </c>
      <c r="F21" s="39" t="s">
        <v>2</v>
      </c>
    </row>
    <row r="22" ht="13.5" thickBot="1"/>
    <row r="23" spans="2:6" ht="16.5" thickBot="1">
      <c r="B23" s="8" t="s">
        <v>24</v>
      </c>
      <c r="C23" s="9"/>
      <c r="D23" s="9"/>
      <c r="E23" s="9"/>
      <c r="F23" s="10"/>
    </row>
    <row r="24" spans="2:7" ht="12.75">
      <c r="B24" s="50" t="s">
        <v>39</v>
      </c>
      <c r="C24" s="51"/>
      <c r="D24" s="52"/>
      <c r="E24" s="56">
        <v>14</v>
      </c>
      <c r="F24" s="55" t="s">
        <v>1</v>
      </c>
      <c r="G24" s="2"/>
    </row>
    <row r="25" spans="2:7" ht="12.75">
      <c r="B25" s="53" t="s">
        <v>40</v>
      </c>
      <c r="C25" s="31"/>
      <c r="D25" s="54"/>
      <c r="E25" s="45">
        <v>7</v>
      </c>
      <c r="F25" s="12" t="s">
        <v>1</v>
      </c>
      <c r="G25" s="2"/>
    </row>
    <row r="26" spans="2:7" ht="12.75">
      <c r="B26" s="53" t="s">
        <v>11</v>
      </c>
      <c r="C26" s="31"/>
      <c r="D26" s="54"/>
      <c r="E26" s="45">
        <v>0.3</v>
      </c>
      <c r="F26" s="12" t="s">
        <v>2</v>
      </c>
      <c r="G26" s="2"/>
    </row>
    <row r="27" spans="2:7" ht="12.75">
      <c r="B27" s="53" t="s">
        <v>12</v>
      </c>
      <c r="C27" s="31"/>
      <c r="D27" s="54"/>
      <c r="E27" s="45">
        <v>0.3</v>
      </c>
      <c r="F27" s="12" t="s">
        <v>2</v>
      </c>
      <c r="G27" s="2"/>
    </row>
    <row r="28" spans="2:7" ht="12.75">
      <c r="B28" s="53" t="s">
        <v>25</v>
      </c>
      <c r="C28" s="31"/>
      <c r="D28" s="54"/>
      <c r="E28" s="29">
        <f>E24*E26</f>
        <v>4.2</v>
      </c>
      <c r="F28" s="12" t="s">
        <v>0</v>
      </c>
      <c r="G28" s="2"/>
    </row>
    <row r="29" spans="2:7" ht="12.75">
      <c r="B29" s="53" t="s">
        <v>16</v>
      </c>
      <c r="C29" s="31"/>
      <c r="D29" s="54"/>
      <c r="E29" s="29">
        <f>E25*E27</f>
        <v>2.1</v>
      </c>
      <c r="F29" s="12" t="s">
        <v>0</v>
      </c>
      <c r="G29" s="2"/>
    </row>
    <row r="30" spans="2:6" ht="12.75">
      <c r="B30" s="53" t="s">
        <v>19</v>
      </c>
      <c r="C30" s="31"/>
      <c r="D30" s="54"/>
      <c r="E30" s="29">
        <f>SUM(E28:E29)</f>
        <v>6.300000000000001</v>
      </c>
      <c r="F30" s="12" t="s">
        <v>0</v>
      </c>
    </row>
    <row r="31" spans="2:6" ht="12.75">
      <c r="B31" s="53" t="s">
        <v>26</v>
      </c>
      <c r="C31" s="31"/>
      <c r="D31" s="54"/>
      <c r="E31" s="45">
        <v>80</v>
      </c>
      <c r="F31" s="12" t="s">
        <v>3</v>
      </c>
    </row>
    <row r="32" spans="2:6" ht="12.75">
      <c r="B32" s="17" t="s">
        <v>21</v>
      </c>
      <c r="C32" s="20"/>
      <c r="D32" s="20"/>
      <c r="E32" s="48">
        <f>(E30/E31)*100</f>
        <v>7.875000000000002</v>
      </c>
      <c r="F32" s="27" t="s">
        <v>0</v>
      </c>
    </row>
    <row r="33" spans="2:6" ht="13.5" thickBot="1">
      <c r="B33" s="53" t="s">
        <v>27</v>
      </c>
      <c r="C33" s="31"/>
      <c r="D33" s="54"/>
      <c r="E33" s="29">
        <f>E32-E30</f>
        <v>1.575000000000001</v>
      </c>
      <c r="F33" s="12" t="s">
        <v>0</v>
      </c>
    </row>
    <row r="34" spans="2:6" ht="12.75">
      <c r="B34" s="21" t="s">
        <v>23</v>
      </c>
      <c r="C34" s="57">
        <v>10</v>
      </c>
      <c r="D34" s="34" t="s">
        <v>1</v>
      </c>
      <c r="E34" s="49">
        <f>$E$32/C34</f>
        <v>0.7875000000000002</v>
      </c>
      <c r="F34" s="11" t="s">
        <v>2</v>
      </c>
    </row>
    <row r="35" spans="2:6" ht="13.5" thickBot="1">
      <c r="B35" s="22" t="s">
        <v>23</v>
      </c>
      <c r="C35" s="58">
        <v>17</v>
      </c>
      <c r="D35" s="40" t="s">
        <v>1</v>
      </c>
      <c r="E35" s="43">
        <f>$E$32/C35</f>
        <v>0.4632352941176472</v>
      </c>
      <c r="F35" s="13" t="s">
        <v>2</v>
      </c>
    </row>
    <row r="36" ht="13.5" thickBot="1"/>
    <row r="37" spans="2:6" ht="16.5" thickBot="1">
      <c r="B37" s="8" t="s">
        <v>4</v>
      </c>
      <c r="C37" s="62"/>
      <c r="D37" s="62"/>
      <c r="E37" s="62"/>
      <c r="F37" s="63"/>
    </row>
    <row r="38" spans="2:14" ht="13.5" thickBot="1">
      <c r="B38" s="66" t="s">
        <v>5</v>
      </c>
      <c r="C38" s="64"/>
      <c r="D38" s="64"/>
      <c r="E38" s="64"/>
      <c r="F38" s="65"/>
      <c r="G38" s="2"/>
      <c r="N38" s="28"/>
    </row>
    <row r="39" spans="2:7" ht="12.75">
      <c r="B39" s="14" t="s">
        <v>6</v>
      </c>
      <c r="C39" s="15"/>
      <c r="D39" s="16"/>
      <c r="E39" s="68">
        <f>E4</f>
        <v>14</v>
      </c>
      <c r="F39" s="11" t="s">
        <v>1</v>
      </c>
      <c r="G39" s="2"/>
    </row>
    <row r="40" spans="2:7" ht="12.75">
      <c r="B40" s="17" t="s">
        <v>7</v>
      </c>
      <c r="C40" s="20"/>
      <c r="D40" s="18"/>
      <c r="E40" s="45">
        <v>12</v>
      </c>
      <c r="F40" s="12" t="s">
        <v>1</v>
      </c>
      <c r="G40" s="2"/>
    </row>
    <row r="41" spans="2:7" ht="12.75">
      <c r="B41" s="17" t="s">
        <v>37</v>
      </c>
      <c r="C41" s="20"/>
      <c r="D41" s="18"/>
      <c r="E41" s="69">
        <f>E6</f>
        <v>10</v>
      </c>
      <c r="F41" s="12" t="s">
        <v>2</v>
      </c>
      <c r="G41" s="2"/>
    </row>
    <row r="42" spans="2:7" ht="12.75">
      <c r="B42" s="17" t="s">
        <v>8</v>
      </c>
      <c r="C42" s="20"/>
      <c r="D42" s="18"/>
      <c r="E42" s="29">
        <v>2</v>
      </c>
      <c r="F42" s="12" t="s">
        <v>1</v>
      </c>
      <c r="G42" s="2"/>
    </row>
    <row r="43" spans="2:7" ht="12.75">
      <c r="B43" s="25" t="s">
        <v>59</v>
      </c>
      <c r="C43" s="23"/>
      <c r="D43" s="24"/>
      <c r="E43" s="41">
        <f>E39*E41</f>
        <v>140</v>
      </c>
      <c r="F43" s="27" t="s">
        <v>0</v>
      </c>
      <c r="G43" s="2"/>
    </row>
    <row r="44" spans="2:7" ht="12.75">
      <c r="B44" s="25" t="s">
        <v>27</v>
      </c>
      <c r="C44" s="23"/>
      <c r="D44" s="24"/>
      <c r="E44" s="41">
        <f>E41*E42</f>
        <v>20</v>
      </c>
      <c r="F44" s="27" t="s">
        <v>0</v>
      </c>
      <c r="G44" s="2"/>
    </row>
    <row r="45" spans="2:7" ht="12.75">
      <c r="B45" s="25" t="s">
        <v>50</v>
      </c>
      <c r="C45" s="23"/>
      <c r="D45" s="24"/>
      <c r="E45" s="41">
        <f>E43-E44</f>
        <v>120</v>
      </c>
      <c r="F45" s="27" t="s">
        <v>0</v>
      </c>
      <c r="G45" s="2"/>
    </row>
    <row r="46" spans="2:7" ht="13.5" thickBot="1">
      <c r="B46" s="59" t="s">
        <v>51</v>
      </c>
      <c r="C46" s="60"/>
      <c r="D46" s="61"/>
      <c r="E46" s="43">
        <f>E45/E43%</f>
        <v>85.71428571428572</v>
      </c>
      <c r="F46" s="90" t="s">
        <v>3</v>
      </c>
      <c r="G46" s="2"/>
    </row>
    <row r="47" spans="2:7" ht="16.5" thickBot="1">
      <c r="B47" s="67" t="s">
        <v>33</v>
      </c>
      <c r="C47" s="9"/>
      <c r="D47" s="9"/>
      <c r="E47" s="9"/>
      <c r="F47" s="10"/>
      <c r="G47" s="2"/>
    </row>
    <row r="48" spans="2:7" ht="12.75">
      <c r="B48" s="14" t="s">
        <v>6</v>
      </c>
      <c r="C48" s="15"/>
      <c r="D48" s="16"/>
      <c r="E48" s="68">
        <f>E5</f>
        <v>7</v>
      </c>
      <c r="F48" s="11" t="s">
        <v>1</v>
      </c>
      <c r="G48" s="2"/>
    </row>
    <row r="49" spans="2:7" ht="12.75">
      <c r="B49" s="17" t="s">
        <v>7</v>
      </c>
      <c r="C49" s="20"/>
      <c r="D49" s="18"/>
      <c r="E49" s="45">
        <v>5</v>
      </c>
      <c r="F49" s="12" t="s">
        <v>1</v>
      </c>
      <c r="G49" s="2"/>
    </row>
    <row r="50" spans="2:7" ht="12.75">
      <c r="B50" s="17" t="s">
        <v>9</v>
      </c>
      <c r="C50" s="20"/>
      <c r="D50" s="18"/>
      <c r="E50" s="69">
        <v>6</v>
      </c>
      <c r="F50" s="12" t="s">
        <v>2</v>
      </c>
      <c r="G50" s="2"/>
    </row>
    <row r="51" spans="2:7" ht="12.75">
      <c r="B51" s="17" t="s">
        <v>8</v>
      </c>
      <c r="C51" s="20"/>
      <c r="D51" s="18"/>
      <c r="E51" s="29">
        <f>E48-E49</f>
        <v>2</v>
      </c>
      <c r="F51" s="12" t="s">
        <v>1</v>
      </c>
      <c r="G51" s="2"/>
    </row>
    <row r="52" spans="2:7" ht="12.75">
      <c r="B52" s="25" t="s">
        <v>59</v>
      </c>
      <c r="C52" s="23"/>
      <c r="D52" s="24"/>
      <c r="E52" s="41">
        <f>E48*E50</f>
        <v>42</v>
      </c>
      <c r="F52" s="27" t="s">
        <v>0</v>
      </c>
      <c r="G52" s="2"/>
    </row>
    <row r="53" spans="2:7" ht="12.75">
      <c r="B53" s="25" t="s">
        <v>27</v>
      </c>
      <c r="C53" s="23"/>
      <c r="D53" s="24"/>
      <c r="E53" s="41">
        <f>E51*E50</f>
        <v>12</v>
      </c>
      <c r="F53" s="27" t="s">
        <v>0</v>
      </c>
      <c r="G53" s="2"/>
    </row>
    <row r="54" spans="2:7" ht="12.75">
      <c r="B54" s="25" t="s">
        <v>50</v>
      </c>
      <c r="C54" s="23"/>
      <c r="D54" s="24"/>
      <c r="E54" s="41">
        <f>E52-E53</f>
        <v>30</v>
      </c>
      <c r="F54" s="27" t="s">
        <v>0</v>
      </c>
      <c r="G54" s="2"/>
    </row>
    <row r="55" spans="2:7" ht="13.5" thickBot="1">
      <c r="B55" s="59" t="s">
        <v>51</v>
      </c>
      <c r="C55" s="60"/>
      <c r="D55" s="61"/>
      <c r="E55" s="43">
        <f>E54/E52%</f>
        <v>71.42857142857143</v>
      </c>
      <c r="F55" s="90" t="s">
        <v>3</v>
      </c>
      <c r="G55" s="2"/>
    </row>
    <row r="56" spans="2:6" ht="16.5" thickBot="1">
      <c r="B56" s="67" t="s">
        <v>34</v>
      </c>
      <c r="C56" s="9"/>
      <c r="D56" s="9"/>
      <c r="E56" s="9"/>
      <c r="F56" s="10"/>
    </row>
    <row r="57" spans="2:7" ht="12.75">
      <c r="B57" s="14" t="s">
        <v>6</v>
      </c>
      <c r="C57" s="15"/>
      <c r="D57" s="16"/>
      <c r="E57" s="68">
        <f>E5</f>
        <v>7</v>
      </c>
      <c r="F57" s="11" t="s">
        <v>1</v>
      </c>
      <c r="G57" s="2"/>
    </row>
    <row r="58" spans="2:7" ht="12.75">
      <c r="B58" s="17" t="s">
        <v>7</v>
      </c>
      <c r="C58" s="20"/>
      <c r="D58" s="18"/>
      <c r="E58" s="45">
        <v>3.3</v>
      </c>
      <c r="F58" s="12" t="s">
        <v>1</v>
      </c>
      <c r="G58" s="2"/>
    </row>
    <row r="59" spans="2:7" ht="12.75">
      <c r="B59" s="17" t="s">
        <v>37</v>
      </c>
      <c r="C59" s="20"/>
      <c r="D59" s="18"/>
      <c r="E59" s="69">
        <f>E7-E50</f>
        <v>4</v>
      </c>
      <c r="F59" s="12" t="s">
        <v>2</v>
      </c>
      <c r="G59" s="2"/>
    </row>
    <row r="60" spans="2:7" ht="12.75">
      <c r="B60" s="17" t="s">
        <v>8</v>
      </c>
      <c r="C60" s="20"/>
      <c r="D60" s="18"/>
      <c r="E60" s="29">
        <f>E57-E58</f>
        <v>3.7</v>
      </c>
      <c r="F60" s="12" t="s">
        <v>1</v>
      </c>
      <c r="G60" s="2"/>
    </row>
    <row r="61" spans="2:7" ht="12.75">
      <c r="B61" s="25" t="s">
        <v>59</v>
      </c>
      <c r="C61" s="23"/>
      <c r="D61" s="24"/>
      <c r="E61" s="41">
        <f>E57*E59</f>
        <v>28</v>
      </c>
      <c r="F61" s="27" t="s">
        <v>0</v>
      </c>
      <c r="G61" s="2"/>
    </row>
    <row r="62" spans="2:7" ht="12.75">
      <c r="B62" s="25" t="s">
        <v>27</v>
      </c>
      <c r="C62" s="23"/>
      <c r="D62" s="24"/>
      <c r="E62" s="41">
        <f>E60*E59</f>
        <v>14.8</v>
      </c>
      <c r="F62" s="27" t="s">
        <v>0</v>
      </c>
      <c r="G62" s="2"/>
    </row>
    <row r="63" spans="2:7" ht="12.75">
      <c r="B63" s="25" t="s">
        <v>50</v>
      </c>
      <c r="C63" s="23"/>
      <c r="D63" s="24"/>
      <c r="E63" s="41">
        <f>E61-E62</f>
        <v>13.2</v>
      </c>
      <c r="F63" s="27" t="s">
        <v>0</v>
      </c>
      <c r="G63" s="2"/>
    </row>
    <row r="64" spans="2:7" ht="13.5" thickBot="1">
      <c r="B64" s="59" t="s">
        <v>51</v>
      </c>
      <c r="C64" s="60"/>
      <c r="D64" s="61"/>
      <c r="E64" s="43">
        <f>E63/E61%</f>
        <v>47.14285714285714</v>
      </c>
      <c r="F64" s="90" t="s">
        <v>3</v>
      </c>
      <c r="G64" s="2"/>
    </row>
    <row r="65" spans="2:6" ht="16.5" thickBot="1">
      <c r="B65" s="67" t="s">
        <v>36</v>
      </c>
      <c r="C65" s="9"/>
      <c r="D65" s="9"/>
      <c r="E65" s="9"/>
      <c r="F65" s="10"/>
    </row>
    <row r="66" spans="2:7" ht="12.75">
      <c r="B66" s="14" t="s">
        <v>6</v>
      </c>
      <c r="C66" s="15"/>
      <c r="D66" s="16"/>
      <c r="E66" s="68">
        <f>E8</f>
        <v>-14</v>
      </c>
      <c r="F66" s="11" t="s">
        <v>1</v>
      </c>
      <c r="G66" s="2"/>
    </row>
    <row r="67" spans="2:7" ht="12.75">
      <c r="B67" s="17" t="s">
        <v>7</v>
      </c>
      <c r="C67" s="20"/>
      <c r="D67" s="18"/>
      <c r="E67" s="45">
        <v>-12</v>
      </c>
      <c r="F67" s="12" t="s">
        <v>1</v>
      </c>
      <c r="G67" s="2"/>
    </row>
    <row r="68" spans="2:7" ht="12.75">
      <c r="B68" s="17" t="s">
        <v>37</v>
      </c>
      <c r="C68" s="20"/>
      <c r="D68" s="18"/>
      <c r="E68" s="69">
        <f>E10</f>
        <v>0.5</v>
      </c>
      <c r="F68" s="12" t="s">
        <v>2</v>
      </c>
      <c r="G68" s="2"/>
    </row>
    <row r="69" spans="2:7" ht="12.75">
      <c r="B69" s="17" t="s">
        <v>8</v>
      </c>
      <c r="C69" s="20"/>
      <c r="D69" s="18"/>
      <c r="E69" s="29">
        <f>E66-E67</f>
        <v>-2</v>
      </c>
      <c r="F69" s="12" t="s">
        <v>1</v>
      </c>
      <c r="G69" s="2"/>
    </row>
    <row r="70" spans="2:7" ht="12.75">
      <c r="B70" s="25" t="s">
        <v>59</v>
      </c>
      <c r="C70" s="23"/>
      <c r="D70" s="24"/>
      <c r="E70" s="41">
        <f>-E66*E68</f>
        <v>7</v>
      </c>
      <c r="F70" s="27" t="s">
        <v>0</v>
      </c>
      <c r="G70" s="2"/>
    </row>
    <row r="71" spans="2:7" ht="12.75">
      <c r="B71" s="25" t="s">
        <v>27</v>
      </c>
      <c r="C71" s="23"/>
      <c r="D71" s="24"/>
      <c r="E71" s="41">
        <f>-E69*E68</f>
        <v>1</v>
      </c>
      <c r="F71" s="27" t="s">
        <v>0</v>
      </c>
      <c r="G71" s="2"/>
    </row>
    <row r="72" spans="2:7" ht="12.75">
      <c r="B72" s="25" t="s">
        <v>50</v>
      </c>
      <c r="C72" s="23"/>
      <c r="D72" s="24"/>
      <c r="E72" s="41">
        <f>E70-E71</f>
        <v>6</v>
      </c>
      <c r="F72" s="27" t="s">
        <v>0</v>
      </c>
      <c r="G72" s="2"/>
    </row>
    <row r="73" spans="2:7" ht="13.5" thickBot="1">
      <c r="B73" s="59" t="s">
        <v>51</v>
      </c>
      <c r="C73" s="60"/>
      <c r="D73" s="61"/>
      <c r="E73" s="43">
        <f>E72/E70%</f>
        <v>85.71428571428571</v>
      </c>
      <c r="F73" s="90" t="s">
        <v>3</v>
      </c>
      <c r="G73" s="2"/>
    </row>
    <row r="74" spans="2:7" ht="16.5" thickBot="1">
      <c r="B74" s="125" t="s">
        <v>35</v>
      </c>
      <c r="C74" s="126"/>
      <c r="D74" s="126"/>
      <c r="E74" s="126"/>
      <c r="F74" s="127"/>
      <c r="G74" s="129"/>
    </row>
    <row r="75" spans="2:7" ht="12.75">
      <c r="B75" s="14" t="s">
        <v>6</v>
      </c>
      <c r="C75" s="15"/>
      <c r="D75" s="16"/>
      <c r="E75" s="68">
        <f>E9</f>
        <v>-7</v>
      </c>
      <c r="F75" s="11" t="s">
        <v>1</v>
      </c>
      <c r="G75" s="130"/>
    </row>
    <row r="76" spans="2:7" ht="12.75">
      <c r="B76" s="17" t="s">
        <v>7</v>
      </c>
      <c r="C76" s="20"/>
      <c r="D76" s="18"/>
      <c r="E76" s="45">
        <v>-6</v>
      </c>
      <c r="F76" s="12" t="s">
        <v>1</v>
      </c>
      <c r="G76" s="2"/>
    </row>
    <row r="77" spans="2:7" ht="12.75">
      <c r="B77" s="25" t="s">
        <v>37</v>
      </c>
      <c r="C77" s="23"/>
      <c r="D77" s="24"/>
      <c r="E77" s="69">
        <f>E11</f>
        <v>0.5</v>
      </c>
      <c r="F77" s="12" t="s">
        <v>2</v>
      </c>
      <c r="G77" s="2"/>
    </row>
    <row r="78" spans="2:7" ht="12.75">
      <c r="B78" s="25" t="s">
        <v>8</v>
      </c>
      <c r="C78" s="23"/>
      <c r="D78" s="24"/>
      <c r="E78" s="29">
        <f>E75-E76</f>
        <v>-1</v>
      </c>
      <c r="F78" s="12" t="s">
        <v>1</v>
      </c>
      <c r="G78" s="2"/>
    </row>
    <row r="79" spans="2:7" ht="12.75">
      <c r="B79" s="25" t="s">
        <v>59</v>
      </c>
      <c r="C79" s="23"/>
      <c r="D79" s="24"/>
      <c r="E79" s="41">
        <f>-E75*E77</f>
        <v>3.5</v>
      </c>
      <c r="F79" s="27" t="s">
        <v>0</v>
      </c>
      <c r="G79" s="2"/>
    </row>
    <row r="80" spans="2:7" ht="12.75">
      <c r="B80" s="17" t="s">
        <v>27</v>
      </c>
      <c r="C80" s="20"/>
      <c r="D80" s="18"/>
      <c r="E80" s="41">
        <f>-E78*E77</f>
        <v>0.5</v>
      </c>
      <c r="F80" s="27" t="s">
        <v>0</v>
      </c>
      <c r="G80" s="2"/>
    </row>
    <row r="81" spans="2:7" ht="12.75">
      <c r="B81" s="25" t="s">
        <v>50</v>
      </c>
      <c r="C81" s="23"/>
      <c r="D81" s="24"/>
      <c r="E81" s="41">
        <f>E79-E80</f>
        <v>3</v>
      </c>
      <c r="F81" s="12" t="s">
        <v>0</v>
      </c>
      <c r="G81" s="2"/>
    </row>
    <row r="82" spans="2:7" ht="13.5" thickBot="1">
      <c r="B82" s="59" t="s">
        <v>51</v>
      </c>
      <c r="C82" s="60"/>
      <c r="D82" s="61"/>
      <c r="E82" s="43">
        <f>E81/E79%</f>
        <v>85.71428571428571</v>
      </c>
      <c r="F82" s="128" t="s">
        <v>3</v>
      </c>
      <c r="G82" s="2"/>
    </row>
    <row r="83" ht="13.5" thickBot="1"/>
    <row r="84" spans="2:7" ht="19.5" customHeight="1" thickBot="1">
      <c r="B84" s="8" t="s">
        <v>61</v>
      </c>
      <c r="C84" s="70"/>
      <c r="D84" s="71"/>
      <c r="E84" s="73">
        <f>E81+E72+E63+E54+E45</f>
        <v>172.2</v>
      </c>
      <c r="F84" s="72" t="s">
        <v>0</v>
      </c>
      <c r="G84" s="2"/>
    </row>
    <row r="85" spans="2:7" ht="18.75" customHeight="1" thickBot="1">
      <c r="B85" s="8" t="s">
        <v>60</v>
      </c>
      <c r="C85" s="70"/>
      <c r="D85" s="71"/>
      <c r="E85" s="73">
        <f>E80+E70+E62+E53+E44</f>
        <v>54.3</v>
      </c>
      <c r="F85" s="72" t="s">
        <v>0</v>
      </c>
      <c r="G85" s="2"/>
    </row>
    <row r="87" ht="12.75">
      <c r="E87" s="3"/>
    </row>
  </sheetData>
  <mergeCells count="77">
    <mergeCell ref="B81:D81"/>
    <mergeCell ref="B43:D43"/>
    <mergeCell ref="B52:D52"/>
    <mergeCell ref="B61:D61"/>
    <mergeCell ref="B79:D79"/>
    <mergeCell ref="B73:D73"/>
    <mergeCell ref="B64:D64"/>
    <mergeCell ref="B55:D55"/>
    <mergeCell ref="B46:D46"/>
    <mergeCell ref="B71:D71"/>
    <mergeCell ref="B37:F37"/>
    <mergeCell ref="B85:D85"/>
    <mergeCell ref="B1:M1"/>
    <mergeCell ref="B84:D84"/>
    <mergeCell ref="B42:D42"/>
    <mergeCell ref="B54:D54"/>
    <mergeCell ref="B63:D63"/>
    <mergeCell ref="B72:D72"/>
    <mergeCell ref="B82:D82"/>
    <mergeCell ref="B58:D58"/>
    <mergeCell ref="B60:D60"/>
    <mergeCell ref="B59:D59"/>
    <mergeCell ref="B62:D62"/>
    <mergeCell ref="B50:D50"/>
    <mergeCell ref="B53:D53"/>
    <mergeCell ref="B56:F56"/>
    <mergeCell ref="B57:D57"/>
    <mergeCell ref="B47:F47"/>
    <mergeCell ref="B48:D48"/>
    <mergeCell ref="B49:D49"/>
    <mergeCell ref="B51:D51"/>
    <mergeCell ref="B78:D78"/>
    <mergeCell ref="B77:D77"/>
    <mergeCell ref="B80:D80"/>
    <mergeCell ref="B65:F65"/>
    <mergeCell ref="B66:D66"/>
    <mergeCell ref="B67:D67"/>
    <mergeCell ref="B69:D69"/>
    <mergeCell ref="B68:D68"/>
    <mergeCell ref="B70:D70"/>
    <mergeCell ref="B32:D32"/>
    <mergeCell ref="B74:F74"/>
    <mergeCell ref="B75:D75"/>
    <mergeCell ref="B76:D76"/>
    <mergeCell ref="B38:F38"/>
    <mergeCell ref="B39:D39"/>
    <mergeCell ref="B40:D40"/>
    <mergeCell ref="B45:D45"/>
    <mergeCell ref="B41:D41"/>
    <mergeCell ref="B44:D44"/>
    <mergeCell ref="B29:D29"/>
    <mergeCell ref="B30:D30"/>
    <mergeCell ref="B31:D31"/>
    <mergeCell ref="B33:D33"/>
    <mergeCell ref="B23:F23"/>
    <mergeCell ref="B26:D26"/>
    <mergeCell ref="B27:D27"/>
    <mergeCell ref="B28:D28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B4:D4"/>
    <mergeCell ref="B3:F3"/>
    <mergeCell ref="B5:D5"/>
    <mergeCell ref="B6:D6"/>
    <mergeCell ref="B7:D7"/>
    <mergeCell ref="B24:D24"/>
    <mergeCell ref="B25:D2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19"/>
  <sheetViews>
    <sheetView tabSelected="1" workbookViewId="0" topLeftCell="A73">
      <selection activeCell="H44" sqref="H44"/>
    </sheetView>
  </sheetViews>
  <sheetFormatPr defaultColWidth="9.140625" defaultRowHeight="12.75"/>
  <cols>
    <col min="2" max="2" width="42.57421875" style="0" customWidth="1"/>
    <col min="3" max="3" width="8.421875" style="3" customWidth="1"/>
    <col min="4" max="4" width="7.7109375" style="2" customWidth="1"/>
    <col min="5" max="5" width="10.140625" style="2" customWidth="1"/>
    <col min="8" max="8" width="40.140625" style="0" customWidth="1"/>
    <col min="9" max="9" width="4.8515625" style="0" customWidth="1"/>
    <col min="10" max="10" width="7.00390625" style="0" customWidth="1"/>
  </cols>
  <sheetData>
    <row r="1" spans="2:13" ht="124.5" customHeight="1" thickBot="1">
      <c r="B1" s="84" t="s">
        <v>38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2:13" ht="18.75" customHeight="1" thickBot="1">
      <c r="B2" s="83"/>
      <c r="C2" s="81"/>
      <c r="D2" s="81"/>
      <c r="E2" s="81"/>
      <c r="F2" s="81"/>
      <c r="G2" s="82"/>
      <c r="H2" s="82" t="s">
        <v>57</v>
      </c>
      <c r="I2" s="82"/>
      <c r="J2" s="82"/>
      <c r="K2" s="82"/>
      <c r="L2" s="82"/>
      <c r="M2" s="82"/>
    </row>
    <row r="3" spans="2:12" ht="16.5" thickBot="1">
      <c r="B3" s="8" t="s">
        <v>29</v>
      </c>
      <c r="C3" s="9"/>
      <c r="D3" s="9"/>
      <c r="E3" s="4"/>
      <c r="F3" s="5"/>
      <c r="H3" s="8" t="s">
        <v>54</v>
      </c>
      <c r="I3" s="9"/>
      <c r="J3" s="9"/>
      <c r="K3" s="4"/>
      <c r="L3" s="5"/>
    </row>
    <row r="4" spans="2:12" ht="13.5" thickBot="1">
      <c r="B4" s="92" t="s">
        <v>45</v>
      </c>
      <c r="C4" s="93"/>
      <c r="D4" s="93"/>
      <c r="E4" s="94"/>
      <c r="F4" s="95"/>
      <c r="G4" s="2"/>
      <c r="H4" s="92" t="s">
        <v>45</v>
      </c>
      <c r="I4" s="93"/>
      <c r="J4" s="93"/>
      <c r="K4" s="94"/>
      <c r="L4" s="95"/>
    </row>
    <row r="5" spans="2:12" ht="13.5" thickBot="1">
      <c r="B5" s="14" t="s">
        <v>43</v>
      </c>
      <c r="C5" s="15"/>
      <c r="D5" s="16"/>
      <c r="E5" s="103" t="s">
        <v>52</v>
      </c>
      <c r="F5" s="35" t="s">
        <v>1</v>
      </c>
      <c r="G5" s="2"/>
      <c r="H5" s="14" t="s">
        <v>43</v>
      </c>
      <c r="I5" s="15"/>
      <c r="J5" s="16"/>
      <c r="K5" s="103" t="s">
        <v>52</v>
      </c>
      <c r="L5" s="35" t="s">
        <v>1</v>
      </c>
    </row>
    <row r="6" spans="2:12" ht="12.75">
      <c r="B6" s="87" t="s">
        <v>7</v>
      </c>
      <c r="C6" s="88"/>
      <c r="D6" s="89"/>
      <c r="E6" s="44">
        <v>12.5</v>
      </c>
      <c r="F6" s="35" t="s">
        <v>1</v>
      </c>
      <c r="G6" s="2"/>
      <c r="H6" s="87" t="s">
        <v>7</v>
      </c>
      <c r="I6" s="88"/>
      <c r="J6" s="89"/>
      <c r="K6" s="44">
        <v>24.5</v>
      </c>
      <c r="L6" s="35" t="s">
        <v>1</v>
      </c>
    </row>
    <row r="7" spans="2:12" ht="12.75">
      <c r="B7" s="17" t="s">
        <v>9</v>
      </c>
      <c r="C7" s="20"/>
      <c r="D7" s="18"/>
      <c r="E7" s="45">
        <v>10</v>
      </c>
      <c r="F7" s="36" t="s">
        <v>2</v>
      </c>
      <c r="G7" s="2"/>
      <c r="H7" s="17" t="s">
        <v>9</v>
      </c>
      <c r="I7" s="20"/>
      <c r="J7" s="18"/>
      <c r="K7" s="45">
        <v>1</v>
      </c>
      <c r="L7" s="36" t="s">
        <v>2</v>
      </c>
    </row>
    <row r="8" spans="2:12" ht="12.75">
      <c r="B8" s="17" t="s">
        <v>44</v>
      </c>
      <c r="C8" s="20"/>
      <c r="D8" s="18"/>
      <c r="E8" s="29">
        <f>E6*E7</f>
        <v>125</v>
      </c>
      <c r="F8" s="36" t="s">
        <v>0</v>
      </c>
      <c r="G8" s="2"/>
      <c r="H8" s="17" t="s">
        <v>44</v>
      </c>
      <c r="I8" s="20"/>
      <c r="J8" s="18"/>
      <c r="K8" s="29">
        <f>K6*K7</f>
        <v>24.5</v>
      </c>
      <c r="L8" s="36" t="s">
        <v>0</v>
      </c>
    </row>
    <row r="9" spans="2:12" ht="12.75">
      <c r="B9" s="17" t="s">
        <v>20</v>
      </c>
      <c r="C9" s="20"/>
      <c r="D9" s="18"/>
      <c r="E9" s="45">
        <v>90</v>
      </c>
      <c r="F9" s="91" t="s">
        <v>3</v>
      </c>
      <c r="G9" s="6"/>
      <c r="H9" s="17" t="s">
        <v>20</v>
      </c>
      <c r="I9" s="20"/>
      <c r="J9" s="18"/>
      <c r="K9" s="45">
        <v>90</v>
      </c>
      <c r="L9" s="91" t="s">
        <v>3</v>
      </c>
    </row>
    <row r="10" spans="2:12" ht="12.75">
      <c r="B10" s="17" t="s">
        <v>21</v>
      </c>
      <c r="C10" s="20"/>
      <c r="D10" s="18"/>
      <c r="E10" s="29">
        <f>(E8/E9)*100</f>
        <v>138.88888888888889</v>
      </c>
      <c r="F10" s="36" t="s">
        <v>0</v>
      </c>
      <c r="G10" s="7"/>
      <c r="H10" s="17" t="s">
        <v>21</v>
      </c>
      <c r="I10" s="20"/>
      <c r="J10" s="18"/>
      <c r="K10" s="29">
        <f>(K8/K9)*100</f>
        <v>27.22222222222222</v>
      </c>
      <c r="L10" s="36" t="s">
        <v>0</v>
      </c>
    </row>
    <row r="11" spans="2:12" ht="13.5" thickBot="1">
      <c r="B11" s="17" t="s">
        <v>22</v>
      </c>
      <c r="C11" s="23"/>
      <c r="D11" s="24"/>
      <c r="E11" s="41">
        <f>E10-E8</f>
        <v>13.888888888888886</v>
      </c>
      <c r="F11" s="37" t="s">
        <v>0</v>
      </c>
      <c r="G11" s="6"/>
      <c r="H11" s="17" t="s">
        <v>22</v>
      </c>
      <c r="I11" s="23"/>
      <c r="J11" s="24"/>
      <c r="K11" s="41">
        <f>K10-K8</f>
        <v>2.7222222222222214</v>
      </c>
      <c r="L11" s="37" t="s">
        <v>0</v>
      </c>
    </row>
    <row r="12" spans="2:12" ht="13.5" thickBot="1">
      <c r="B12" s="30" t="s">
        <v>23</v>
      </c>
      <c r="C12" s="44">
        <v>10</v>
      </c>
      <c r="D12" s="11" t="s">
        <v>1</v>
      </c>
      <c r="E12" s="42">
        <f>$E$10/C12</f>
        <v>13.88888888888889</v>
      </c>
      <c r="F12" s="38" t="s">
        <v>2</v>
      </c>
      <c r="H12" s="30" t="s">
        <v>23</v>
      </c>
      <c r="I12" s="44">
        <v>10</v>
      </c>
      <c r="J12" s="11" t="s">
        <v>1</v>
      </c>
      <c r="K12" s="42">
        <f>$K$10/I12</f>
        <v>2.7222222222222223</v>
      </c>
      <c r="L12" s="38" t="s">
        <v>2</v>
      </c>
    </row>
    <row r="13" spans="2:12" ht="13.5" thickBot="1">
      <c r="B13" s="26" t="s">
        <v>23</v>
      </c>
      <c r="C13" s="47">
        <v>17</v>
      </c>
      <c r="D13" s="13" t="s">
        <v>1</v>
      </c>
      <c r="E13" s="43">
        <f>$E$10/C13</f>
        <v>8.169934640522875</v>
      </c>
      <c r="F13" s="39" t="s">
        <v>2</v>
      </c>
      <c r="H13" s="26" t="s">
        <v>23</v>
      </c>
      <c r="I13" s="47">
        <v>17</v>
      </c>
      <c r="J13" s="13" t="s">
        <v>1</v>
      </c>
      <c r="K13" s="42">
        <f>$K$10/I13</f>
        <v>1.6013071895424835</v>
      </c>
      <c r="L13" s="39" t="s">
        <v>2</v>
      </c>
    </row>
    <row r="14" spans="2:14" ht="13.5" thickBot="1">
      <c r="B14" s="92" t="s">
        <v>46</v>
      </c>
      <c r="C14" s="96"/>
      <c r="D14" s="96"/>
      <c r="E14" s="96"/>
      <c r="F14" s="97"/>
      <c r="G14" s="2"/>
      <c r="H14" s="92" t="s">
        <v>46</v>
      </c>
      <c r="I14" s="96"/>
      <c r="J14" s="96"/>
      <c r="K14" s="96"/>
      <c r="L14" s="97"/>
      <c r="N14" s="28"/>
    </row>
    <row r="15" spans="2:12" ht="12.75">
      <c r="B15" s="14" t="s">
        <v>47</v>
      </c>
      <c r="C15" s="15"/>
      <c r="D15" s="16"/>
      <c r="E15" s="68">
        <f>E6</f>
        <v>12.5</v>
      </c>
      <c r="F15" s="11" t="s">
        <v>1</v>
      </c>
      <c r="G15" s="2"/>
      <c r="H15" s="14" t="s">
        <v>47</v>
      </c>
      <c r="I15" s="15"/>
      <c r="J15" s="16"/>
      <c r="K15" s="68">
        <f>K6</f>
        <v>24.5</v>
      </c>
      <c r="L15" s="11" t="s">
        <v>1</v>
      </c>
    </row>
    <row r="16" spans="2:12" ht="12.75">
      <c r="B16" s="17" t="s">
        <v>7</v>
      </c>
      <c r="C16" s="20"/>
      <c r="D16" s="18"/>
      <c r="E16" s="45">
        <v>12</v>
      </c>
      <c r="F16" s="12" t="s">
        <v>1</v>
      </c>
      <c r="G16" s="2"/>
      <c r="H16" s="17" t="s">
        <v>7</v>
      </c>
      <c r="I16" s="20"/>
      <c r="J16" s="18"/>
      <c r="K16" s="45">
        <v>24</v>
      </c>
      <c r="L16" s="12" t="s">
        <v>1</v>
      </c>
    </row>
    <row r="17" spans="2:12" ht="12.75">
      <c r="B17" s="17" t="s">
        <v>48</v>
      </c>
      <c r="C17" s="20"/>
      <c r="D17" s="18"/>
      <c r="E17" s="69">
        <f>E7</f>
        <v>10</v>
      </c>
      <c r="F17" s="12" t="s">
        <v>2</v>
      </c>
      <c r="G17" s="2"/>
      <c r="H17" s="17" t="s">
        <v>48</v>
      </c>
      <c r="I17" s="20"/>
      <c r="J17" s="18"/>
      <c r="K17" s="69">
        <f>K7</f>
        <v>1</v>
      </c>
      <c r="L17" s="12" t="s">
        <v>2</v>
      </c>
    </row>
    <row r="18" spans="2:12" ht="12.75">
      <c r="B18" s="17" t="s">
        <v>8</v>
      </c>
      <c r="C18" s="20"/>
      <c r="D18" s="18"/>
      <c r="E18" s="29">
        <f>E15-E16</f>
        <v>0.5</v>
      </c>
      <c r="F18" s="12" t="s">
        <v>1</v>
      </c>
      <c r="G18" s="2"/>
      <c r="H18" s="17" t="s">
        <v>8</v>
      </c>
      <c r="I18" s="20"/>
      <c r="J18" s="18"/>
      <c r="K18" s="29">
        <f>K15-K16</f>
        <v>0.5</v>
      </c>
      <c r="L18" s="12" t="s">
        <v>1</v>
      </c>
    </row>
    <row r="19" spans="2:12" ht="12.75">
      <c r="B19" s="17" t="s">
        <v>49</v>
      </c>
      <c r="C19" s="20"/>
      <c r="D19" s="18"/>
      <c r="E19" s="29">
        <f>E15*E17</f>
        <v>125</v>
      </c>
      <c r="F19" s="36" t="s">
        <v>0</v>
      </c>
      <c r="G19" s="7"/>
      <c r="H19" s="17" t="s">
        <v>49</v>
      </c>
      <c r="I19" s="20"/>
      <c r="J19" s="18"/>
      <c r="K19" s="29">
        <f>K15*K17</f>
        <v>24.5</v>
      </c>
      <c r="L19" s="36" t="s">
        <v>0</v>
      </c>
    </row>
    <row r="20" spans="2:12" ht="12.75">
      <c r="B20" s="17" t="s">
        <v>50</v>
      </c>
      <c r="C20" s="20"/>
      <c r="D20" s="18"/>
      <c r="E20" s="29">
        <f>E16*E17</f>
        <v>120</v>
      </c>
      <c r="F20" s="36" t="s">
        <v>0</v>
      </c>
      <c r="G20" s="7"/>
      <c r="H20" s="17" t="s">
        <v>50</v>
      </c>
      <c r="I20" s="20"/>
      <c r="J20" s="18"/>
      <c r="K20" s="29">
        <f>K16*K17</f>
        <v>24</v>
      </c>
      <c r="L20" s="36" t="s">
        <v>0</v>
      </c>
    </row>
    <row r="21" spans="2:12" ht="12.75">
      <c r="B21" s="25" t="s">
        <v>27</v>
      </c>
      <c r="C21" s="23"/>
      <c r="D21" s="24"/>
      <c r="E21" s="41">
        <f>E17*E18</f>
        <v>5</v>
      </c>
      <c r="F21" s="27" t="s">
        <v>0</v>
      </c>
      <c r="G21" s="2"/>
      <c r="H21" s="25" t="s">
        <v>27</v>
      </c>
      <c r="I21" s="23"/>
      <c r="J21" s="24"/>
      <c r="K21" s="41">
        <f>K17*K18</f>
        <v>0.5</v>
      </c>
      <c r="L21" s="27" t="s">
        <v>0</v>
      </c>
    </row>
    <row r="22" spans="2:12" ht="13.5" thickBot="1">
      <c r="B22" s="59" t="s">
        <v>51</v>
      </c>
      <c r="C22" s="60"/>
      <c r="D22" s="61"/>
      <c r="E22" s="43">
        <f>E20/E19%</f>
        <v>96</v>
      </c>
      <c r="F22" s="90" t="s">
        <v>3</v>
      </c>
      <c r="G22" s="2"/>
      <c r="H22" s="59" t="s">
        <v>51</v>
      </c>
      <c r="I22" s="60"/>
      <c r="J22" s="61"/>
      <c r="K22" s="43">
        <f>K20/K19%</f>
        <v>97.95918367346938</v>
      </c>
      <c r="L22" s="90" t="s">
        <v>3</v>
      </c>
    </row>
    <row r="23" spans="2:12" ht="16.5" thickBot="1">
      <c r="B23" s="98" t="s">
        <v>53</v>
      </c>
      <c r="C23" s="99"/>
      <c r="D23" s="100"/>
      <c r="E23" s="102">
        <f>E9*E22%</f>
        <v>86.39999999999999</v>
      </c>
      <c r="F23" s="101" t="s">
        <v>3</v>
      </c>
      <c r="G23" s="2"/>
      <c r="H23" s="98" t="s">
        <v>53</v>
      </c>
      <c r="I23" s="99"/>
      <c r="J23" s="100"/>
      <c r="K23" s="102">
        <f>K9*K22%</f>
        <v>88.16326530612244</v>
      </c>
      <c r="L23" s="101" t="s">
        <v>3</v>
      </c>
    </row>
    <row r="24" ht="13.5" thickBot="1"/>
    <row r="25" spans="2:6" ht="16.5" thickBot="1">
      <c r="B25" s="8" t="s">
        <v>32</v>
      </c>
      <c r="C25" s="9"/>
      <c r="D25" s="9"/>
      <c r="E25" s="4"/>
      <c r="F25" s="5"/>
    </row>
    <row r="26" spans="2:7" ht="13.5" thickBot="1">
      <c r="B26" s="92" t="s">
        <v>45</v>
      </c>
      <c r="C26" s="93"/>
      <c r="D26" s="93"/>
      <c r="E26" s="94"/>
      <c r="F26" s="95"/>
      <c r="G26" s="2"/>
    </row>
    <row r="27" spans="2:7" ht="13.5" thickBot="1">
      <c r="B27" s="14" t="s">
        <v>43</v>
      </c>
      <c r="C27" s="15"/>
      <c r="D27" s="16"/>
      <c r="E27" s="103" t="s">
        <v>52</v>
      </c>
      <c r="F27" s="35" t="s">
        <v>1</v>
      </c>
      <c r="G27" s="2"/>
    </row>
    <row r="28" spans="2:7" ht="12.75">
      <c r="B28" s="87" t="s">
        <v>7</v>
      </c>
      <c r="C28" s="88"/>
      <c r="D28" s="89"/>
      <c r="E28" s="44">
        <v>5.5</v>
      </c>
      <c r="F28" s="35" t="s">
        <v>1</v>
      </c>
      <c r="G28" s="2"/>
    </row>
    <row r="29" spans="2:7" ht="12.75">
      <c r="B29" s="17" t="s">
        <v>9</v>
      </c>
      <c r="C29" s="20"/>
      <c r="D29" s="18"/>
      <c r="E29" s="45">
        <v>10</v>
      </c>
      <c r="F29" s="36" t="s">
        <v>2</v>
      </c>
      <c r="G29" s="2"/>
    </row>
    <row r="30" spans="2:7" ht="12.75">
      <c r="B30" s="17" t="s">
        <v>44</v>
      </c>
      <c r="C30" s="20"/>
      <c r="D30" s="18"/>
      <c r="E30" s="29">
        <f>E28*E29</f>
        <v>55</v>
      </c>
      <c r="F30" s="36" t="s">
        <v>0</v>
      </c>
      <c r="G30" s="2"/>
    </row>
    <row r="31" spans="2:8" ht="12.75">
      <c r="B31" s="17" t="s">
        <v>20</v>
      </c>
      <c r="C31" s="20"/>
      <c r="D31" s="18"/>
      <c r="E31" s="45">
        <v>90</v>
      </c>
      <c r="F31" s="91" t="s">
        <v>3</v>
      </c>
      <c r="G31" s="6"/>
      <c r="H31" s="7"/>
    </row>
    <row r="32" spans="2:8" ht="12.75">
      <c r="B32" s="17" t="s">
        <v>21</v>
      </c>
      <c r="C32" s="20"/>
      <c r="D32" s="18"/>
      <c r="E32" s="29">
        <f>(E30/E31)*100</f>
        <v>61.111111111111114</v>
      </c>
      <c r="F32" s="36" t="s">
        <v>0</v>
      </c>
      <c r="G32" s="7"/>
      <c r="H32" s="7"/>
    </row>
    <row r="33" spans="2:8" ht="13.5" thickBot="1">
      <c r="B33" s="17" t="s">
        <v>22</v>
      </c>
      <c r="C33" s="23"/>
      <c r="D33" s="24"/>
      <c r="E33" s="41">
        <f>E32-E30</f>
        <v>6.111111111111114</v>
      </c>
      <c r="F33" s="37" t="s">
        <v>0</v>
      </c>
      <c r="G33" s="6"/>
      <c r="H33" s="7"/>
    </row>
    <row r="34" spans="2:6" ht="13.5" thickBot="1">
      <c r="B34" s="30" t="s">
        <v>23</v>
      </c>
      <c r="C34" s="44">
        <v>10</v>
      </c>
      <c r="D34" s="11" t="s">
        <v>1</v>
      </c>
      <c r="E34" s="42">
        <f>$E$32/C34</f>
        <v>6.111111111111112</v>
      </c>
      <c r="F34" s="38" t="s">
        <v>2</v>
      </c>
    </row>
    <row r="35" spans="2:6" ht="13.5" thickBot="1">
      <c r="B35" s="26" t="s">
        <v>23</v>
      </c>
      <c r="C35" s="47">
        <v>17</v>
      </c>
      <c r="D35" s="13" t="s">
        <v>1</v>
      </c>
      <c r="E35" s="42">
        <f>$E$32/C35</f>
        <v>3.5947712418300655</v>
      </c>
      <c r="F35" s="39" t="s">
        <v>2</v>
      </c>
    </row>
    <row r="36" spans="2:14" ht="13.5" thickBot="1">
      <c r="B36" s="92" t="s">
        <v>46</v>
      </c>
      <c r="C36" s="96"/>
      <c r="D36" s="96"/>
      <c r="E36" s="96"/>
      <c r="F36" s="97"/>
      <c r="G36" s="2"/>
      <c r="N36" s="28"/>
    </row>
    <row r="37" spans="2:7" ht="12.75">
      <c r="B37" s="14" t="s">
        <v>47</v>
      </c>
      <c r="C37" s="15"/>
      <c r="D37" s="16"/>
      <c r="E37" s="68">
        <f>E28</f>
        <v>5.5</v>
      </c>
      <c r="F37" s="11" t="s">
        <v>1</v>
      </c>
      <c r="G37" s="2"/>
    </row>
    <row r="38" spans="2:7" ht="12.75">
      <c r="B38" s="17" t="s">
        <v>7</v>
      </c>
      <c r="C38" s="20"/>
      <c r="D38" s="18"/>
      <c r="E38" s="45">
        <v>5</v>
      </c>
      <c r="F38" s="12" t="s">
        <v>1</v>
      </c>
      <c r="G38" s="2"/>
    </row>
    <row r="39" spans="2:7" ht="12.75">
      <c r="B39" s="17" t="s">
        <v>48</v>
      </c>
      <c r="C39" s="20"/>
      <c r="D39" s="18"/>
      <c r="E39" s="69">
        <f>E29</f>
        <v>10</v>
      </c>
      <c r="F39" s="12" t="s">
        <v>2</v>
      </c>
      <c r="G39" s="2"/>
    </row>
    <row r="40" spans="2:7" ht="12.75">
      <c r="B40" s="17" t="s">
        <v>8</v>
      </c>
      <c r="C40" s="20"/>
      <c r="D40" s="18"/>
      <c r="E40" s="29">
        <f>E37-E38</f>
        <v>0.5</v>
      </c>
      <c r="F40" s="12" t="s">
        <v>1</v>
      </c>
      <c r="G40" s="2"/>
    </row>
    <row r="41" spans="2:8" ht="12.75">
      <c r="B41" s="17" t="s">
        <v>49</v>
      </c>
      <c r="C41" s="20"/>
      <c r="D41" s="18"/>
      <c r="E41" s="29">
        <f>E37*E39</f>
        <v>55</v>
      </c>
      <c r="F41" s="36" t="s">
        <v>0</v>
      </c>
      <c r="G41" s="7"/>
      <c r="H41" s="7"/>
    </row>
    <row r="42" spans="2:8" ht="12.75">
      <c r="B42" s="17" t="s">
        <v>50</v>
      </c>
      <c r="C42" s="20"/>
      <c r="D42" s="18"/>
      <c r="E42" s="29">
        <f>E38*E39</f>
        <v>50</v>
      </c>
      <c r="F42" s="36" t="s">
        <v>0</v>
      </c>
      <c r="G42" s="7"/>
      <c r="H42" s="7"/>
    </row>
    <row r="43" spans="2:7" ht="12.75">
      <c r="B43" s="25" t="s">
        <v>27</v>
      </c>
      <c r="C43" s="23"/>
      <c r="D43" s="24"/>
      <c r="E43" s="41">
        <f>E39*E40</f>
        <v>5</v>
      </c>
      <c r="F43" s="27" t="s">
        <v>0</v>
      </c>
      <c r="G43" s="2"/>
    </row>
    <row r="44" spans="2:7" ht="13.5" thickBot="1">
      <c r="B44" s="59" t="s">
        <v>51</v>
      </c>
      <c r="C44" s="60"/>
      <c r="D44" s="61"/>
      <c r="E44" s="43">
        <f>E42/E41%</f>
        <v>90.9090909090909</v>
      </c>
      <c r="F44" s="90" t="s">
        <v>3</v>
      </c>
      <c r="G44" s="2"/>
    </row>
    <row r="45" spans="2:8" ht="16.5" thickBot="1">
      <c r="B45" s="98" t="s">
        <v>53</v>
      </c>
      <c r="C45" s="99"/>
      <c r="D45" s="100"/>
      <c r="E45" s="102">
        <f>E31*E44%</f>
        <v>81.81818181818181</v>
      </c>
      <c r="F45" s="101" t="s">
        <v>3</v>
      </c>
      <c r="G45" s="2"/>
      <c r="H45" s="1"/>
    </row>
    <row r="46" ht="13.5" thickBot="1"/>
    <row r="47" spans="2:6" ht="16.5" thickBot="1">
      <c r="B47" s="8" t="s">
        <v>31</v>
      </c>
      <c r="C47" s="9"/>
      <c r="D47" s="9"/>
      <c r="E47" s="4"/>
      <c r="F47" s="5"/>
    </row>
    <row r="48" spans="2:7" ht="13.5" thickBot="1">
      <c r="B48" s="92" t="s">
        <v>45</v>
      </c>
      <c r="C48" s="93"/>
      <c r="D48" s="93"/>
      <c r="E48" s="94"/>
      <c r="F48" s="95"/>
      <c r="G48" s="2"/>
    </row>
    <row r="49" spans="2:7" ht="13.5" thickBot="1">
      <c r="B49" s="14" t="s">
        <v>43</v>
      </c>
      <c r="C49" s="15"/>
      <c r="D49" s="16"/>
      <c r="E49" s="103" t="s">
        <v>52</v>
      </c>
      <c r="F49" s="35" t="s">
        <v>1</v>
      </c>
      <c r="G49" s="2"/>
    </row>
    <row r="50" spans="2:7" ht="12.75">
      <c r="B50" s="87" t="s">
        <v>7</v>
      </c>
      <c r="C50" s="88"/>
      <c r="D50" s="89"/>
      <c r="E50" s="44">
        <v>3.8</v>
      </c>
      <c r="F50" s="35" t="s">
        <v>1</v>
      </c>
      <c r="G50" s="2"/>
    </row>
    <row r="51" spans="2:7" ht="12.75">
      <c r="B51" s="17" t="s">
        <v>9</v>
      </c>
      <c r="C51" s="20"/>
      <c r="D51" s="18"/>
      <c r="E51" s="45">
        <v>10</v>
      </c>
      <c r="F51" s="36" t="s">
        <v>2</v>
      </c>
      <c r="G51" s="2"/>
    </row>
    <row r="52" spans="2:7" ht="12.75">
      <c r="B52" s="17" t="s">
        <v>44</v>
      </c>
      <c r="C52" s="20"/>
      <c r="D52" s="18"/>
      <c r="E52" s="29">
        <f>E50*E51</f>
        <v>38</v>
      </c>
      <c r="F52" s="36" t="s">
        <v>0</v>
      </c>
      <c r="G52" s="2"/>
    </row>
    <row r="53" spans="2:8" ht="12.75">
      <c r="B53" s="17" t="s">
        <v>20</v>
      </c>
      <c r="C53" s="20"/>
      <c r="D53" s="18"/>
      <c r="E53" s="45">
        <v>90</v>
      </c>
      <c r="F53" s="91" t="s">
        <v>3</v>
      </c>
      <c r="G53" s="6"/>
      <c r="H53" s="7"/>
    </row>
    <row r="54" spans="2:8" ht="12.75">
      <c r="B54" s="17" t="s">
        <v>21</v>
      </c>
      <c r="C54" s="20"/>
      <c r="D54" s="18"/>
      <c r="E54" s="29">
        <f>(E52/E53)*100</f>
        <v>42.22222222222222</v>
      </c>
      <c r="F54" s="36" t="s">
        <v>0</v>
      </c>
      <c r="G54" s="7"/>
      <c r="H54" s="7"/>
    </row>
    <row r="55" spans="2:8" ht="13.5" thickBot="1">
      <c r="B55" s="17" t="s">
        <v>22</v>
      </c>
      <c r="C55" s="23"/>
      <c r="D55" s="24"/>
      <c r="E55" s="41">
        <f>E54-E52</f>
        <v>4.222222222222221</v>
      </c>
      <c r="F55" s="37" t="s">
        <v>0</v>
      </c>
      <c r="G55" s="6"/>
      <c r="H55" s="7"/>
    </row>
    <row r="56" spans="2:6" ht="13.5" thickBot="1">
      <c r="B56" s="30" t="s">
        <v>23</v>
      </c>
      <c r="C56" s="44">
        <v>10</v>
      </c>
      <c r="D56" s="11" t="s">
        <v>1</v>
      </c>
      <c r="E56" s="42">
        <f>$E$54/C56</f>
        <v>4.222222222222222</v>
      </c>
      <c r="F56" s="38" t="s">
        <v>2</v>
      </c>
    </row>
    <row r="57" spans="2:6" ht="13.5" thickBot="1">
      <c r="B57" s="26" t="s">
        <v>23</v>
      </c>
      <c r="C57" s="47">
        <v>17</v>
      </c>
      <c r="D57" s="13" t="s">
        <v>1</v>
      </c>
      <c r="E57" s="42">
        <f>$E$54/C57</f>
        <v>2.4836601307189543</v>
      </c>
      <c r="F57" s="39" t="s">
        <v>2</v>
      </c>
    </row>
    <row r="58" spans="2:14" ht="13.5" thickBot="1">
      <c r="B58" s="92" t="s">
        <v>46</v>
      </c>
      <c r="C58" s="96"/>
      <c r="D58" s="96"/>
      <c r="E58" s="96"/>
      <c r="F58" s="97"/>
      <c r="G58" s="2"/>
      <c r="N58" s="28"/>
    </row>
    <row r="59" spans="2:7" ht="12.75">
      <c r="B59" s="14" t="s">
        <v>47</v>
      </c>
      <c r="C59" s="15"/>
      <c r="D59" s="16"/>
      <c r="E59" s="68">
        <f>E50</f>
        <v>3.8</v>
      </c>
      <c r="F59" s="11" t="s">
        <v>1</v>
      </c>
      <c r="G59" s="2"/>
    </row>
    <row r="60" spans="2:7" ht="12.75">
      <c r="B60" s="17" t="s">
        <v>7</v>
      </c>
      <c r="C60" s="20"/>
      <c r="D60" s="18"/>
      <c r="E60" s="45">
        <v>3.3</v>
      </c>
      <c r="F60" s="12" t="s">
        <v>1</v>
      </c>
      <c r="G60" s="2"/>
    </row>
    <row r="61" spans="2:7" ht="12.75">
      <c r="B61" s="17" t="s">
        <v>48</v>
      </c>
      <c r="C61" s="20"/>
      <c r="D61" s="18"/>
      <c r="E61" s="69">
        <f>E51</f>
        <v>10</v>
      </c>
      <c r="F61" s="12" t="s">
        <v>2</v>
      </c>
      <c r="G61" s="2"/>
    </row>
    <row r="62" spans="2:7" ht="12.75">
      <c r="B62" s="17" t="s">
        <v>8</v>
      </c>
      <c r="C62" s="20"/>
      <c r="D62" s="18"/>
      <c r="E62" s="29">
        <f>E59-E60</f>
        <v>0.5</v>
      </c>
      <c r="F62" s="12" t="s">
        <v>1</v>
      </c>
      <c r="G62" s="2"/>
    </row>
    <row r="63" spans="2:8" ht="12.75">
      <c r="B63" s="17" t="s">
        <v>49</v>
      </c>
      <c r="C63" s="20"/>
      <c r="D63" s="18"/>
      <c r="E63" s="29">
        <f>E59*E61</f>
        <v>38</v>
      </c>
      <c r="F63" s="36" t="s">
        <v>0</v>
      </c>
      <c r="G63" s="7"/>
      <c r="H63" s="7"/>
    </row>
    <row r="64" spans="2:8" ht="12.75">
      <c r="B64" s="17" t="s">
        <v>50</v>
      </c>
      <c r="C64" s="20"/>
      <c r="D64" s="18"/>
      <c r="E64" s="29">
        <f>E60*E61</f>
        <v>33</v>
      </c>
      <c r="F64" s="36" t="s">
        <v>0</v>
      </c>
      <c r="G64" s="7"/>
      <c r="H64" s="7"/>
    </row>
    <row r="65" spans="2:7" ht="12.75">
      <c r="B65" s="25" t="s">
        <v>27</v>
      </c>
      <c r="C65" s="23"/>
      <c r="D65" s="24"/>
      <c r="E65" s="41">
        <f>E61*E62</f>
        <v>5</v>
      </c>
      <c r="F65" s="27" t="s">
        <v>0</v>
      </c>
      <c r="G65" s="2"/>
    </row>
    <row r="66" spans="2:7" ht="13.5" thickBot="1">
      <c r="B66" s="59" t="s">
        <v>51</v>
      </c>
      <c r="C66" s="60"/>
      <c r="D66" s="61"/>
      <c r="E66" s="43">
        <f>E64/E63%</f>
        <v>86.84210526315789</v>
      </c>
      <c r="F66" s="90" t="s">
        <v>3</v>
      </c>
      <c r="G66" s="2"/>
    </row>
    <row r="67" spans="2:8" ht="16.5" thickBot="1">
      <c r="B67" s="98" t="s">
        <v>53</v>
      </c>
      <c r="C67" s="99"/>
      <c r="D67" s="100"/>
      <c r="E67" s="102">
        <f>E53*E66%</f>
        <v>78.1578947368421</v>
      </c>
      <c r="F67" s="101" t="s">
        <v>3</v>
      </c>
      <c r="G67" s="2"/>
      <c r="H67" s="1"/>
    </row>
    <row r="68" ht="13.5" thickBot="1"/>
    <row r="69" spans="2:6" ht="16.5" thickBot="1">
      <c r="B69" s="8" t="s">
        <v>28</v>
      </c>
      <c r="C69" s="9"/>
      <c r="D69" s="9"/>
      <c r="E69" s="4"/>
      <c r="F69" s="5"/>
    </row>
    <row r="70" spans="2:7" ht="13.5" thickBot="1">
      <c r="B70" s="92" t="s">
        <v>45</v>
      </c>
      <c r="C70" s="93"/>
      <c r="D70" s="93"/>
      <c r="E70" s="94"/>
      <c r="F70" s="95"/>
      <c r="G70" s="2"/>
    </row>
    <row r="71" spans="2:7" ht="13.5" thickBot="1">
      <c r="B71" s="14" t="s">
        <v>43</v>
      </c>
      <c r="C71" s="15"/>
      <c r="D71" s="16"/>
      <c r="E71" s="103" t="s">
        <v>52</v>
      </c>
      <c r="F71" s="35" t="s">
        <v>1</v>
      </c>
      <c r="G71" s="2"/>
    </row>
    <row r="72" spans="2:7" ht="12.75">
      <c r="B72" s="87" t="s">
        <v>7</v>
      </c>
      <c r="C72" s="88"/>
      <c r="D72" s="89"/>
      <c r="E72" s="44">
        <v>-12.5</v>
      </c>
      <c r="F72" s="35" t="s">
        <v>1</v>
      </c>
      <c r="G72" s="2"/>
    </row>
    <row r="73" spans="2:7" ht="12.75">
      <c r="B73" s="17" t="s">
        <v>9</v>
      </c>
      <c r="C73" s="20"/>
      <c r="D73" s="18"/>
      <c r="E73" s="45">
        <v>1</v>
      </c>
      <c r="F73" s="36" t="s">
        <v>2</v>
      </c>
      <c r="G73" s="2"/>
    </row>
    <row r="74" spans="2:7" ht="12.75">
      <c r="B74" s="17" t="s">
        <v>44</v>
      </c>
      <c r="C74" s="20"/>
      <c r="D74" s="18"/>
      <c r="E74" s="29">
        <f>-E72*E73</f>
        <v>12.5</v>
      </c>
      <c r="F74" s="36" t="s">
        <v>0</v>
      </c>
      <c r="G74" s="2"/>
    </row>
    <row r="75" spans="2:8" ht="12.75">
      <c r="B75" s="17" t="s">
        <v>20</v>
      </c>
      <c r="C75" s="20"/>
      <c r="D75" s="18"/>
      <c r="E75" s="45">
        <v>90</v>
      </c>
      <c r="F75" s="91" t="s">
        <v>3</v>
      </c>
      <c r="G75" s="6"/>
      <c r="H75" s="7"/>
    </row>
    <row r="76" spans="2:8" ht="12.75">
      <c r="B76" s="17" t="s">
        <v>21</v>
      </c>
      <c r="C76" s="20"/>
      <c r="D76" s="18"/>
      <c r="E76" s="29">
        <f>(E74/E75)*100</f>
        <v>13.88888888888889</v>
      </c>
      <c r="F76" s="36" t="s">
        <v>0</v>
      </c>
      <c r="G76" s="7"/>
      <c r="H76" s="7"/>
    </row>
    <row r="77" spans="2:8" ht="13.5" thickBot="1">
      <c r="B77" s="17" t="s">
        <v>22</v>
      </c>
      <c r="C77" s="23"/>
      <c r="D77" s="24"/>
      <c r="E77" s="41">
        <f>E76-E74</f>
        <v>1.3888888888888893</v>
      </c>
      <c r="F77" s="37" t="s">
        <v>0</v>
      </c>
      <c r="G77" s="6"/>
      <c r="H77" s="7"/>
    </row>
    <row r="78" spans="2:6" ht="13.5" thickBot="1">
      <c r="B78" s="30" t="s">
        <v>23</v>
      </c>
      <c r="C78" s="44">
        <v>10</v>
      </c>
      <c r="D78" s="11" t="s">
        <v>1</v>
      </c>
      <c r="E78" s="42">
        <f>$E$76/C78</f>
        <v>1.3888888888888888</v>
      </c>
      <c r="F78" s="38" t="s">
        <v>2</v>
      </c>
    </row>
    <row r="79" spans="2:6" ht="13.5" thickBot="1">
      <c r="B79" s="26" t="s">
        <v>23</v>
      </c>
      <c r="C79" s="47">
        <v>17</v>
      </c>
      <c r="D79" s="13" t="s">
        <v>1</v>
      </c>
      <c r="E79" s="42">
        <f>$E$76/C79</f>
        <v>0.8169934640522876</v>
      </c>
      <c r="F79" s="39" t="s">
        <v>2</v>
      </c>
    </row>
    <row r="80" spans="2:14" ht="13.5" thickBot="1">
      <c r="B80" s="92" t="s">
        <v>46</v>
      </c>
      <c r="C80" s="96"/>
      <c r="D80" s="96"/>
      <c r="E80" s="96"/>
      <c r="F80" s="97"/>
      <c r="G80" s="2"/>
      <c r="N80" s="28"/>
    </row>
    <row r="81" spans="2:7" ht="12.75">
      <c r="B81" s="14" t="s">
        <v>47</v>
      </c>
      <c r="C81" s="15"/>
      <c r="D81" s="16"/>
      <c r="E81" s="68">
        <f>E72</f>
        <v>-12.5</v>
      </c>
      <c r="F81" s="11" t="s">
        <v>1</v>
      </c>
      <c r="G81" s="2"/>
    </row>
    <row r="82" spans="2:7" ht="12.75">
      <c r="B82" s="17" t="s">
        <v>7</v>
      </c>
      <c r="C82" s="20"/>
      <c r="D82" s="18"/>
      <c r="E82" s="45">
        <v>-12</v>
      </c>
      <c r="F82" s="12" t="s">
        <v>1</v>
      </c>
      <c r="G82" s="2"/>
    </row>
    <row r="83" spans="2:7" ht="12.75">
      <c r="B83" s="17" t="s">
        <v>48</v>
      </c>
      <c r="C83" s="20"/>
      <c r="D83" s="18"/>
      <c r="E83" s="69">
        <f>E73</f>
        <v>1</v>
      </c>
      <c r="F83" s="12" t="s">
        <v>2</v>
      </c>
      <c r="G83" s="2"/>
    </row>
    <row r="84" spans="2:7" ht="12.75">
      <c r="B84" s="17" t="s">
        <v>8</v>
      </c>
      <c r="C84" s="20"/>
      <c r="D84" s="18"/>
      <c r="E84" s="29">
        <f>E81-E82</f>
        <v>-0.5</v>
      </c>
      <c r="F84" s="12" t="s">
        <v>1</v>
      </c>
      <c r="G84" s="2"/>
    </row>
    <row r="85" spans="2:8" ht="12.75">
      <c r="B85" s="17" t="s">
        <v>49</v>
      </c>
      <c r="C85" s="20"/>
      <c r="D85" s="18"/>
      <c r="E85" s="29">
        <f>-E81*E83</f>
        <v>12.5</v>
      </c>
      <c r="F85" s="36" t="s">
        <v>0</v>
      </c>
      <c r="G85" s="7"/>
      <c r="H85" s="7"/>
    </row>
    <row r="86" spans="2:8" ht="12.75">
      <c r="B86" s="17" t="s">
        <v>50</v>
      </c>
      <c r="C86" s="20"/>
      <c r="D86" s="18"/>
      <c r="E86" s="29">
        <f>-E82*E83</f>
        <v>12</v>
      </c>
      <c r="F86" s="36" t="s">
        <v>0</v>
      </c>
      <c r="G86" s="7"/>
      <c r="H86" s="7"/>
    </row>
    <row r="87" spans="2:7" ht="12.75">
      <c r="B87" s="25" t="s">
        <v>27</v>
      </c>
      <c r="C87" s="23"/>
      <c r="D87" s="24"/>
      <c r="E87" s="41">
        <f>-E83*E84</f>
        <v>0.5</v>
      </c>
      <c r="F87" s="27" t="s">
        <v>0</v>
      </c>
      <c r="G87" s="2"/>
    </row>
    <row r="88" spans="2:7" ht="13.5" thickBot="1">
      <c r="B88" s="59" t="s">
        <v>51</v>
      </c>
      <c r="C88" s="60"/>
      <c r="D88" s="61"/>
      <c r="E88" s="43">
        <f>E86/E85%</f>
        <v>96</v>
      </c>
      <c r="F88" s="90" t="s">
        <v>3</v>
      </c>
      <c r="G88" s="2"/>
    </row>
    <row r="89" spans="2:8" ht="16.5" thickBot="1">
      <c r="B89" s="98" t="s">
        <v>53</v>
      </c>
      <c r="C89" s="99"/>
      <c r="D89" s="100"/>
      <c r="E89" s="102">
        <f>E75*E88%</f>
        <v>86.39999999999999</v>
      </c>
      <c r="F89" s="101" t="s">
        <v>3</v>
      </c>
      <c r="G89" s="2"/>
      <c r="H89" s="1"/>
    </row>
    <row r="90" ht="13.5" thickBot="1"/>
    <row r="91" spans="2:6" ht="16.5" thickBot="1">
      <c r="B91" s="8" t="s">
        <v>30</v>
      </c>
      <c r="C91" s="9"/>
      <c r="D91" s="9"/>
      <c r="E91" s="4"/>
      <c r="F91" s="5"/>
    </row>
    <row r="92" spans="2:7" ht="13.5" thickBot="1">
      <c r="B92" s="92" t="s">
        <v>45</v>
      </c>
      <c r="C92" s="93"/>
      <c r="D92" s="93"/>
      <c r="E92" s="94"/>
      <c r="F92" s="95"/>
      <c r="G92" s="2"/>
    </row>
    <row r="93" spans="2:7" ht="13.5" thickBot="1">
      <c r="B93" s="14" t="s">
        <v>43</v>
      </c>
      <c r="C93" s="15"/>
      <c r="D93" s="16"/>
      <c r="E93" s="103" t="s">
        <v>52</v>
      </c>
      <c r="F93" s="35" t="s">
        <v>1</v>
      </c>
      <c r="G93" s="2"/>
    </row>
    <row r="94" spans="2:7" ht="12.75">
      <c r="B94" s="87" t="s">
        <v>7</v>
      </c>
      <c r="C94" s="88"/>
      <c r="D94" s="89"/>
      <c r="E94" s="44">
        <v>-5.5</v>
      </c>
      <c r="F94" s="35" t="s">
        <v>1</v>
      </c>
      <c r="G94" s="2"/>
    </row>
    <row r="95" spans="2:7" ht="12.75">
      <c r="B95" s="17" t="s">
        <v>9</v>
      </c>
      <c r="C95" s="20"/>
      <c r="D95" s="18"/>
      <c r="E95" s="45">
        <v>1</v>
      </c>
      <c r="F95" s="36" t="s">
        <v>2</v>
      </c>
      <c r="G95" s="2"/>
    </row>
    <row r="96" spans="2:7" ht="12.75">
      <c r="B96" s="17" t="s">
        <v>44</v>
      </c>
      <c r="C96" s="20"/>
      <c r="D96" s="18"/>
      <c r="E96" s="29">
        <f>-E94*E95</f>
        <v>5.5</v>
      </c>
      <c r="F96" s="36" t="s">
        <v>0</v>
      </c>
      <c r="G96" s="2"/>
    </row>
    <row r="97" spans="2:8" ht="12.75">
      <c r="B97" s="17" t="s">
        <v>20</v>
      </c>
      <c r="C97" s="20"/>
      <c r="D97" s="18"/>
      <c r="E97" s="45">
        <v>90</v>
      </c>
      <c r="F97" s="91" t="s">
        <v>3</v>
      </c>
      <c r="G97" s="6"/>
      <c r="H97" s="7"/>
    </row>
    <row r="98" spans="2:8" ht="12.75">
      <c r="B98" s="17" t="s">
        <v>21</v>
      </c>
      <c r="C98" s="20"/>
      <c r="D98" s="18"/>
      <c r="E98" s="29">
        <f>(E96/E97)*100</f>
        <v>6.111111111111111</v>
      </c>
      <c r="F98" s="36" t="s">
        <v>0</v>
      </c>
      <c r="G98" s="7"/>
      <c r="H98" s="7"/>
    </row>
    <row r="99" spans="2:8" ht="13.5" thickBot="1">
      <c r="B99" s="17" t="s">
        <v>22</v>
      </c>
      <c r="C99" s="23"/>
      <c r="D99" s="24"/>
      <c r="E99" s="41">
        <f>E98-E96</f>
        <v>0.6111111111111107</v>
      </c>
      <c r="F99" s="37" t="s">
        <v>0</v>
      </c>
      <c r="G99" s="6"/>
      <c r="H99" s="7"/>
    </row>
    <row r="100" spans="2:6" ht="13.5" thickBot="1">
      <c r="B100" s="30" t="s">
        <v>23</v>
      </c>
      <c r="C100" s="44">
        <v>10</v>
      </c>
      <c r="D100" s="11" t="s">
        <v>1</v>
      </c>
      <c r="E100" s="42">
        <f>$E$98/C100</f>
        <v>0.611111111111111</v>
      </c>
      <c r="F100" s="38" t="s">
        <v>2</v>
      </c>
    </row>
    <row r="101" spans="2:6" ht="13.5" thickBot="1">
      <c r="B101" s="26" t="s">
        <v>23</v>
      </c>
      <c r="C101" s="47">
        <v>17</v>
      </c>
      <c r="D101" s="13" t="s">
        <v>1</v>
      </c>
      <c r="E101" s="42">
        <f>$E$98/C101</f>
        <v>0.35947712418300654</v>
      </c>
      <c r="F101" s="39" t="s">
        <v>2</v>
      </c>
    </row>
    <row r="102" spans="2:14" ht="13.5" thickBot="1">
      <c r="B102" s="92" t="s">
        <v>46</v>
      </c>
      <c r="C102" s="96"/>
      <c r="D102" s="96"/>
      <c r="E102" s="96"/>
      <c r="F102" s="97"/>
      <c r="G102" s="2"/>
      <c r="N102" s="28"/>
    </row>
    <row r="103" spans="2:7" ht="12.75">
      <c r="B103" s="14" t="s">
        <v>47</v>
      </c>
      <c r="C103" s="15"/>
      <c r="D103" s="16"/>
      <c r="E103" s="68">
        <f>E94</f>
        <v>-5.5</v>
      </c>
      <c r="F103" s="11" t="s">
        <v>1</v>
      </c>
      <c r="G103" s="2"/>
    </row>
    <row r="104" spans="2:7" ht="12.75">
      <c r="B104" s="17" t="s">
        <v>7</v>
      </c>
      <c r="C104" s="20"/>
      <c r="D104" s="18"/>
      <c r="E104" s="45">
        <v>-5</v>
      </c>
      <c r="F104" s="12" t="s">
        <v>1</v>
      </c>
      <c r="G104" s="2"/>
    </row>
    <row r="105" spans="2:7" ht="12.75">
      <c r="B105" s="17" t="s">
        <v>48</v>
      </c>
      <c r="C105" s="20"/>
      <c r="D105" s="18"/>
      <c r="E105" s="69">
        <f>E95</f>
        <v>1</v>
      </c>
      <c r="F105" s="12" t="s">
        <v>2</v>
      </c>
      <c r="G105" s="2"/>
    </row>
    <row r="106" spans="2:7" ht="12.75">
      <c r="B106" s="17" t="s">
        <v>8</v>
      </c>
      <c r="C106" s="20"/>
      <c r="D106" s="18"/>
      <c r="E106" s="29">
        <f>E103-E104</f>
        <v>-0.5</v>
      </c>
      <c r="F106" s="12" t="s">
        <v>1</v>
      </c>
      <c r="G106" s="2"/>
    </row>
    <row r="107" spans="2:8" ht="12.75">
      <c r="B107" s="17" t="s">
        <v>49</v>
      </c>
      <c r="C107" s="20"/>
      <c r="D107" s="18"/>
      <c r="E107" s="29">
        <f>-E103*E105</f>
        <v>5.5</v>
      </c>
      <c r="F107" s="36" t="s">
        <v>0</v>
      </c>
      <c r="G107" s="7"/>
      <c r="H107" s="7"/>
    </row>
    <row r="108" spans="2:8" ht="12.75">
      <c r="B108" s="17" t="s">
        <v>50</v>
      </c>
      <c r="C108" s="20"/>
      <c r="D108" s="18"/>
      <c r="E108" s="29">
        <f>-E104*E105</f>
        <v>5</v>
      </c>
      <c r="F108" s="36" t="s">
        <v>0</v>
      </c>
      <c r="G108" s="7"/>
      <c r="H108" s="7"/>
    </row>
    <row r="109" spans="2:7" ht="12.75">
      <c r="B109" s="25" t="s">
        <v>27</v>
      </c>
      <c r="C109" s="23"/>
      <c r="D109" s="24"/>
      <c r="E109" s="41">
        <f>-E105*E106</f>
        <v>0.5</v>
      </c>
      <c r="F109" s="27" t="s">
        <v>0</v>
      </c>
      <c r="G109" s="2"/>
    </row>
    <row r="110" spans="2:7" ht="13.5" thickBot="1">
      <c r="B110" s="59" t="s">
        <v>51</v>
      </c>
      <c r="C110" s="60"/>
      <c r="D110" s="61"/>
      <c r="E110" s="43">
        <f>E108/E107%</f>
        <v>90.9090909090909</v>
      </c>
      <c r="F110" s="90" t="s">
        <v>3</v>
      </c>
      <c r="G110" s="2"/>
    </row>
    <row r="111" spans="2:8" ht="16.5" thickBot="1">
      <c r="B111" s="98" t="s">
        <v>53</v>
      </c>
      <c r="C111" s="99"/>
      <c r="D111" s="100"/>
      <c r="E111" s="102">
        <f>E97*E110%</f>
        <v>81.81818181818181</v>
      </c>
      <c r="F111" s="101" t="s">
        <v>3</v>
      </c>
      <c r="G111" s="2"/>
      <c r="H111" s="1"/>
    </row>
    <row r="112" ht="13.5" thickBot="1"/>
    <row r="113" spans="2:8" ht="18">
      <c r="B113" s="122" t="s">
        <v>21</v>
      </c>
      <c r="C113" s="123"/>
      <c r="D113" s="124"/>
      <c r="E113" s="120">
        <f>E98+E76+E54+E32+E10</f>
        <v>262.22222222222223</v>
      </c>
      <c r="F113" s="109" t="s">
        <v>0</v>
      </c>
      <c r="G113" s="7"/>
      <c r="H113" s="104"/>
    </row>
    <row r="114" spans="2:8" ht="18.75" thickBot="1">
      <c r="B114" s="106" t="s">
        <v>50</v>
      </c>
      <c r="C114" s="107"/>
      <c r="D114" s="108"/>
      <c r="E114" s="121">
        <f>E108+E86+E64+E42+E20</f>
        <v>220</v>
      </c>
      <c r="F114" s="110" t="s">
        <v>0</v>
      </c>
      <c r="G114" s="7"/>
      <c r="H114" s="104"/>
    </row>
    <row r="115" spans="2:7" ht="18.75" thickBot="1">
      <c r="B115" s="111" t="s">
        <v>23</v>
      </c>
      <c r="C115" s="112">
        <v>10</v>
      </c>
      <c r="D115" s="113" t="s">
        <v>1</v>
      </c>
      <c r="E115" s="120">
        <f>E100+E78+E56+E34+E12</f>
        <v>26.22222222222222</v>
      </c>
      <c r="F115" s="114" t="s">
        <v>2</v>
      </c>
      <c r="G115" s="1"/>
    </row>
    <row r="116" spans="2:6" ht="18.75" thickBot="1">
      <c r="B116" s="115" t="s">
        <v>23</v>
      </c>
      <c r="C116" s="116">
        <v>13.8</v>
      </c>
      <c r="D116" s="117" t="s">
        <v>1</v>
      </c>
      <c r="E116" s="120">
        <f>E113/C116</f>
        <v>19.00161030595813</v>
      </c>
      <c r="F116" s="118" t="s">
        <v>2</v>
      </c>
    </row>
    <row r="117" spans="2:6" ht="18.75" thickBot="1">
      <c r="B117" s="115" t="s">
        <v>23</v>
      </c>
      <c r="C117" s="116">
        <v>17</v>
      </c>
      <c r="D117" s="117" t="s">
        <v>1</v>
      </c>
      <c r="E117" s="120">
        <f>E101+E79+E57+E35+E13</f>
        <v>15.42483660130719</v>
      </c>
      <c r="F117" s="118" t="s">
        <v>2</v>
      </c>
    </row>
    <row r="118" spans="2:7" ht="18.75" thickBot="1">
      <c r="B118" s="8" t="s">
        <v>55</v>
      </c>
      <c r="C118" s="70"/>
      <c r="D118" s="71"/>
      <c r="E118" s="119">
        <f>E109+E99+E87+E77+E65+E55+E43+E33+E21+E11</f>
        <v>42.22222222222222</v>
      </c>
      <c r="F118" s="72" t="s">
        <v>0</v>
      </c>
      <c r="G118" s="2"/>
    </row>
    <row r="119" spans="2:7" ht="18.75" thickBot="1">
      <c r="B119" s="8" t="s">
        <v>56</v>
      </c>
      <c r="C119" s="70"/>
      <c r="D119" s="71"/>
      <c r="E119" s="119">
        <f>E114/E113%</f>
        <v>83.89830508474576</v>
      </c>
      <c r="F119" s="105" t="s">
        <v>3</v>
      </c>
      <c r="G119" s="2"/>
    </row>
  </sheetData>
  <mergeCells count="119">
    <mergeCell ref="B111:D111"/>
    <mergeCell ref="H3:L3"/>
    <mergeCell ref="H4:L4"/>
    <mergeCell ref="H5:J5"/>
    <mergeCell ref="H6:J6"/>
    <mergeCell ref="H7:J7"/>
    <mergeCell ref="H8:J8"/>
    <mergeCell ref="H9:J9"/>
    <mergeCell ref="H10:J10"/>
    <mergeCell ref="H11:J11"/>
    <mergeCell ref="B107:D107"/>
    <mergeCell ref="B108:D108"/>
    <mergeCell ref="B109:D109"/>
    <mergeCell ref="B110:D110"/>
    <mergeCell ref="B103:D103"/>
    <mergeCell ref="B104:D104"/>
    <mergeCell ref="B105:D105"/>
    <mergeCell ref="B106:D106"/>
    <mergeCell ref="B97:D97"/>
    <mergeCell ref="B98:D98"/>
    <mergeCell ref="B99:D99"/>
    <mergeCell ref="B102:F102"/>
    <mergeCell ref="B93:D93"/>
    <mergeCell ref="B94:D94"/>
    <mergeCell ref="B95:D95"/>
    <mergeCell ref="B96:D96"/>
    <mergeCell ref="B88:D88"/>
    <mergeCell ref="B89:D89"/>
    <mergeCell ref="B91:F91"/>
    <mergeCell ref="B92:F92"/>
    <mergeCell ref="B84:D84"/>
    <mergeCell ref="B85:D85"/>
    <mergeCell ref="B86:D86"/>
    <mergeCell ref="B87:D87"/>
    <mergeCell ref="B80:F80"/>
    <mergeCell ref="B81:D81"/>
    <mergeCell ref="B82:D82"/>
    <mergeCell ref="B83:D83"/>
    <mergeCell ref="B74:D74"/>
    <mergeCell ref="B75:D75"/>
    <mergeCell ref="B76:D76"/>
    <mergeCell ref="B77:D77"/>
    <mergeCell ref="B70:F70"/>
    <mergeCell ref="B71:D71"/>
    <mergeCell ref="B72:D72"/>
    <mergeCell ref="B73:D73"/>
    <mergeCell ref="B28:D28"/>
    <mergeCell ref="B1:M1"/>
    <mergeCell ref="B25:F25"/>
    <mergeCell ref="B27:D27"/>
    <mergeCell ref="B5:D5"/>
    <mergeCell ref="H14:L14"/>
    <mergeCell ref="H15:J15"/>
    <mergeCell ref="H16:J16"/>
    <mergeCell ref="H17:J17"/>
    <mergeCell ref="H18:J18"/>
    <mergeCell ref="B59:D59"/>
    <mergeCell ref="B58:F58"/>
    <mergeCell ref="H19:J19"/>
    <mergeCell ref="H20:J20"/>
    <mergeCell ref="H21:J21"/>
    <mergeCell ref="H22:J22"/>
    <mergeCell ref="H23:J23"/>
    <mergeCell ref="B52:D52"/>
    <mergeCell ref="B53:D53"/>
    <mergeCell ref="B55:D55"/>
    <mergeCell ref="B54:D54"/>
    <mergeCell ref="B48:F48"/>
    <mergeCell ref="B49:D49"/>
    <mergeCell ref="B50:D50"/>
    <mergeCell ref="B51:D51"/>
    <mergeCell ref="B44:D44"/>
    <mergeCell ref="B45:D45"/>
    <mergeCell ref="B118:D118"/>
    <mergeCell ref="B113:D113"/>
    <mergeCell ref="B114:D114"/>
    <mergeCell ref="B40:D40"/>
    <mergeCell ref="B41:D41"/>
    <mergeCell ref="B43:D43"/>
    <mergeCell ref="B119:D119"/>
    <mergeCell ref="B36:F36"/>
    <mergeCell ref="B37:D37"/>
    <mergeCell ref="B38:D38"/>
    <mergeCell ref="B39:D39"/>
    <mergeCell ref="B16:D16"/>
    <mergeCell ref="B17:D17"/>
    <mergeCell ref="B18:D18"/>
    <mergeCell ref="B21:D21"/>
    <mergeCell ref="B19:D19"/>
    <mergeCell ref="B20:D20"/>
    <mergeCell ref="B14:F14"/>
    <mergeCell ref="B15:D15"/>
    <mergeCell ref="B23:D23"/>
    <mergeCell ref="B22:D22"/>
    <mergeCell ref="B26:F26"/>
    <mergeCell ref="B29:D29"/>
    <mergeCell ref="B30:D30"/>
    <mergeCell ref="B31:D31"/>
    <mergeCell ref="B32:D32"/>
    <mergeCell ref="B42:D42"/>
    <mergeCell ref="B10:D10"/>
    <mergeCell ref="B11:D11"/>
    <mergeCell ref="B33:D33"/>
    <mergeCell ref="B9:D9"/>
    <mergeCell ref="B47:F47"/>
    <mergeCell ref="B60:D60"/>
    <mergeCell ref="B61:D61"/>
    <mergeCell ref="B8:D8"/>
    <mergeCell ref="B62:D62"/>
    <mergeCell ref="B63:D63"/>
    <mergeCell ref="B64:D64"/>
    <mergeCell ref="B7:D7"/>
    <mergeCell ref="B65:D65"/>
    <mergeCell ref="B66:D66"/>
    <mergeCell ref="B67:D67"/>
    <mergeCell ref="B3:F3"/>
    <mergeCell ref="B6:D6"/>
    <mergeCell ref="B4:F4"/>
    <mergeCell ref="B69:F6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blues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blues</dc:creator>
  <cp:keywords/>
  <dc:description/>
  <cp:lastModifiedBy>blues</cp:lastModifiedBy>
  <dcterms:created xsi:type="dcterms:W3CDTF">2007-06-30T00:41:12Z</dcterms:created>
  <dcterms:modified xsi:type="dcterms:W3CDTF">2007-07-02T14:25:53Z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-2106868076</vt:i4>
  </property>
  <property fmtid="{D5CDD505-2E9C-101B-9397-08002B2CF9AE}" pid="4" name="_EmailSubje">
    <vt:lpwstr>Demeter: Some calculations</vt:lpwstr>
  </property>
  <property fmtid="{D5CDD505-2E9C-101B-9397-08002B2CF9AE}" pid="5" name="_AuthorEma">
    <vt:lpwstr>henry.vredegoor@gmail.com</vt:lpwstr>
  </property>
  <property fmtid="{D5CDD505-2E9C-101B-9397-08002B2CF9AE}" pid="6" name="_AuthorEmailDisplayNa">
    <vt:lpwstr>Henry Vredegoor</vt:lpwstr>
  </property>
</Properties>
</file>